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πιν.25-27'!$A$2:$Q$44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πιν.30!$A$1:$N$19</definedName>
    <definedName name="_xlnm.Print_Area" localSheetId="4">πιν.31!$B$2:$N$43</definedName>
  </definedNames>
  <calcPr calcId="145621"/>
</workbook>
</file>

<file path=xl/calcChain.xml><?xml version="1.0" encoding="utf-8"?>
<calcChain xmlns="http://schemas.openxmlformats.org/spreadsheetml/2006/main">
  <c r="M11" i="10" l="1"/>
  <c r="M12" i="10"/>
  <c r="M13" i="10"/>
  <c r="M14" i="10"/>
  <c r="M15" i="10"/>
  <c r="M16" i="10"/>
  <c r="M17" i="10"/>
  <c r="L11" i="10"/>
  <c r="L12" i="10"/>
  <c r="L13" i="10"/>
  <c r="L14" i="10"/>
  <c r="L15" i="10"/>
  <c r="L16" i="10"/>
  <c r="L17" i="10"/>
  <c r="N37" i="11" l="1"/>
  <c r="N38" i="11"/>
  <c r="N39" i="11"/>
  <c r="N40" i="11"/>
  <c r="M37" i="11"/>
  <c r="M38" i="11"/>
  <c r="M39" i="11"/>
  <c r="M40" i="11"/>
  <c r="L39" i="11"/>
  <c r="L41" i="11"/>
  <c r="L38" i="11"/>
  <c r="L16" i="11"/>
  <c r="L12" i="11"/>
  <c r="L7" i="11"/>
  <c r="J37" i="11"/>
  <c r="J38" i="11"/>
  <c r="J39" i="11"/>
  <c r="J15" i="11"/>
  <c r="J12" i="11"/>
  <c r="J6" i="11"/>
  <c r="H39" i="11"/>
  <c r="H38" i="11"/>
  <c r="H34" i="11"/>
  <c r="H30" i="11"/>
  <c r="H29" i="11"/>
  <c r="H26" i="11"/>
  <c r="H25" i="11"/>
  <c r="H24" i="11"/>
  <c r="H23" i="11"/>
  <c r="H22" i="11"/>
  <c r="H19" i="11"/>
  <c r="H16" i="11"/>
  <c r="H7" i="11"/>
  <c r="H12" i="11"/>
  <c r="H11" i="11"/>
  <c r="H9" i="11"/>
  <c r="F38" i="11"/>
  <c r="F40" i="11"/>
  <c r="F33" i="11"/>
  <c r="F34" i="11"/>
  <c r="F23" i="11"/>
  <c r="F17" i="11"/>
  <c r="F9" i="11"/>
  <c r="D38" i="11"/>
  <c r="D39" i="11"/>
  <c r="D34" i="11"/>
  <c r="D29" i="11"/>
  <c r="D9" i="11"/>
  <c r="E43" i="7" l="1"/>
  <c r="H39" i="7"/>
  <c r="H40" i="7"/>
  <c r="H41" i="7"/>
  <c r="H38" i="7"/>
  <c r="G28" i="7"/>
  <c r="K28" i="7" s="1"/>
  <c r="L28" i="7" s="1"/>
  <c r="E28" i="7"/>
  <c r="F28" i="7" s="1"/>
  <c r="C28" i="7"/>
  <c r="D26" i="7" s="1"/>
  <c r="G27" i="7"/>
  <c r="H27" i="7" s="1"/>
  <c r="E27" i="7"/>
  <c r="F27" i="7" s="1"/>
  <c r="C27" i="7"/>
  <c r="D27" i="7" s="1"/>
  <c r="K26" i="7"/>
  <c r="I26" i="7"/>
  <c r="J26" i="7" s="1"/>
  <c r="F26" i="7"/>
  <c r="K25" i="7"/>
  <c r="L25" i="7" s="1"/>
  <c r="J25" i="7"/>
  <c r="I25" i="7"/>
  <c r="F25" i="7"/>
  <c r="D25" i="7"/>
  <c r="K24" i="7"/>
  <c r="L24" i="7" s="1"/>
  <c r="I24" i="7"/>
  <c r="J24" i="7" s="1"/>
  <c r="F24" i="7"/>
  <c r="D24" i="7"/>
  <c r="G23" i="7"/>
  <c r="K23" i="7" s="1"/>
  <c r="L23" i="7" s="1"/>
  <c r="F23" i="7"/>
  <c r="E23" i="7"/>
  <c r="C23" i="7"/>
  <c r="D23" i="7" s="1"/>
  <c r="L22" i="7"/>
  <c r="K22" i="7"/>
  <c r="I22" i="7"/>
  <c r="J22" i="7" s="1"/>
  <c r="H22" i="7"/>
  <c r="F22" i="7"/>
  <c r="D22" i="7"/>
  <c r="K21" i="7"/>
  <c r="L21" i="7" s="1"/>
  <c r="I21" i="7"/>
  <c r="F21" i="7"/>
  <c r="D21" i="7"/>
  <c r="H24" i="7" l="1"/>
  <c r="I27" i="7"/>
  <c r="J27" i="7" s="1"/>
  <c r="K27" i="7"/>
  <c r="L27" i="7" s="1"/>
  <c r="H23" i="7"/>
  <c r="H25" i="7"/>
  <c r="H21" i="7"/>
  <c r="J21" i="7"/>
  <c r="I23" i="7"/>
  <c r="J23" i="7" s="1"/>
  <c r="H26" i="7"/>
  <c r="L26" i="7"/>
  <c r="D28" i="7"/>
  <c r="I28" i="7" l="1"/>
  <c r="J28" i="7" s="1"/>
  <c r="C15" i="10" l="1"/>
  <c r="J18" i="10"/>
  <c r="K15" i="10" s="1"/>
  <c r="H18" i="10"/>
  <c r="I15" i="10" s="1"/>
  <c r="F18" i="10"/>
  <c r="G15" i="10" s="1"/>
  <c r="D18" i="10"/>
  <c r="E15" i="10" s="1"/>
  <c r="B18" i="10"/>
  <c r="G38" i="7"/>
  <c r="G39" i="7"/>
  <c r="L19" i="11" l="1"/>
  <c r="L26" i="11"/>
  <c r="M31" i="11"/>
  <c r="M32" i="11"/>
  <c r="M33" i="11"/>
  <c r="M34" i="11"/>
  <c r="M35" i="11"/>
  <c r="M36" i="11"/>
  <c r="K42" i="11"/>
  <c r="I42" i="11"/>
  <c r="J36" i="11" s="1"/>
  <c r="G42" i="11"/>
  <c r="H21" i="11" s="1"/>
  <c r="E42" i="11"/>
  <c r="F18" i="11" s="1"/>
  <c r="C42" i="11"/>
  <c r="F30" i="11" s="1"/>
  <c r="L33" i="11" l="1"/>
  <c r="L23" i="11"/>
  <c r="L9" i="11"/>
  <c r="L32" i="11"/>
  <c r="L22" i="11"/>
  <c r="D26" i="11"/>
  <c r="D19" i="11"/>
  <c r="D41" i="11"/>
  <c r="F22" i="11"/>
  <c r="D42" i="11"/>
  <c r="D25" i="11"/>
  <c r="D18" i="11"/>
  <c r="F32" i="11"/>
  <c r="D17" i="11"/>
  <c r="D35" i="11"/>
  <c r="D28" i="11"/>
  <c r="D21" i="11"/>
  <c r="D15" i="11"/>
  <c r="D32" i="11"/>
  <c r="J9" i="11"/>
  <c r="J35" i="11"/>
  <c r="J34" i="11"/>
  <c r="J11" i="11"/>
  <c r="J23" i="11"/>
  <c r="J32" i="11"/>
  <c r="J10" i="11"/>
  <c r="F11" i="11"/>
  <c r="F12" i="11"/>
  <c r="F15" i="11"/>
  <c r="H32" i="11"/>
  <c r="H18" i="11"/>
  <c r="H20" i="11"/>
  <c r="L35" i="11"/>
  <c r="L31" i="11"/>
  <c r="L25" i="11"/>
  <c r="L21" i="11"/>
  <c r="L11" i="11"/>
  <c r="L34" i="11"/>
  <c r="L24" i="11"/>
  <c r="L20" i="11"/>
  <c r="X18" i="8" l="1"/>
  <c r="W18" i="8"/>
  <c r="T20" i="8"/>
  <c r="S20" i="8"/>
  <c r="P20" i="8"/>
  <c r="O20" i="8"/>
  <c r="L20" i="8"/>
  <c r="K20" i="8"/>
  <c r="H20" i="8"/>
  <c r="G20" i="8"/>
  <c r="D20" i="8"/>
  <c r="Y18" i="8" l="1"/>
  <c r="Z18" i="8" s="1"/>
  <c r="C11" i="7"/>
  <c r="C12" i="7"/>
  <c r="C13" i="7"/>
  <c r="C14" i="7"/>
  <c r="C10" i="7"/>
  <c r="J21" i="11" l="1"/>
  <c r="J22" i="11"/>
  <c r="J14" i="11"/>
  <c r="J25" i="11"/>
  <c r="H8" i="11"/>
  <c r="D6" i="11"/>
  <c r="F21" i="11"/>
  <c r="D11" i="11"/>
  <c r="L17" i="11"/>
  <c r="J26" i="11"/>
  <c r="J27" i="11"/>
  <c r="J17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41" i="11"/>
  <c r="L18" i="11" l="1"/>
  <c r="J20" i="11"/>
  <c r="J24" i="11"/>
  <c r="F24" i="11"/>
  <c r="E15" i="7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F25" i="11" l="1"/>
  <c r="F42" i="11"/>
  <c r="H42" i="11"/>
  <c r="J18" i="11"/>
  <c r="J42" i="11"/>
  <c r="L42" i="11"/>
  <c r="F26" i="11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L10" i="10"/>
  <c r="G13" i="10"/>
  <c r="I10" i="10"/>
  <c r="K10" i="10"/>
  <c r="L18" i="10" l="1"/>
  <c r="K12" i="10"/>
  <c r="K18" i="10"/>
  <c r="K14" i="10"/>
  <c r="K17" i="10"/>
  <c r="K13" i="10"/>
  <c r="G14" i="10"/>
  <c r="G18" i="10"/>
  <c r="G17" i="10"/>
  <c r="G11" i="10"/>
  <c r="G16" i="10"/>
  <c r="G12" i="10"/>
  <c r="G10" i="10"/>
  <c r="I13" i="10"/>
  <c r="I17" i="10"/>
  <c r="K16" i="10"/>
  <c r="I12" i="10"/>
  <c r="K11" i="10"/>
  <c r="I14" i="10"/>
  <c r="I18" i="10"/>
  <c r="I16" i="10"/>
  <c r="I11" i="10"/>
  <c r="M18" i="10" l="1"/>
  <c r="M10" i="10"/>
  <c r="G40" i="7" l="1"/>
  <c r="G41" i="7"/>
  <c r="G42" i="7"/>
  <c r="H42" i="7" s="1"/>
  <c r="F39" i="7" l="1"/>
  <c r="F38" i="7"/>
  <c r="F43" i="7"/>
  <c r="F42" i="7"/>
  <c r="F41" i="7"/>
  <c r="F40" i="7"/>
  <c r="C43" i="7" l="1"/>
  <c r="D38" i="7" l="1"/>
  <c r="D39" i="7"/>
  <c r="G43" i="7"/>
  <c r="H43" i="7" s="1"/>
  <c r="D42" i="7"/>
  <c r="D41" i="7"/>
  <c r="D40" i="7"/>
  <c r="D43" i="7"/>
  <c r="I20" i="1" l="1"/>
  <c r="M6" i="11" l="1"/>
  <c r="M42" i="11" s="1"/>
  <c r="N33" i="11" l="1"/>
  <c r="N32" i="11"/>
  <c r="N31" i="11"/>
  <c r="N34" i="11"/>
  <c r="N36" i="11"/>
  <c r="N35" i="11"/>
  <c r="N41" i="11"/>
  <c r="N28" i="11"/>
  <c r="N30" i="11"/>
  <c r="N29" i="11"/>
  <c r="N42" i="11"/>
  <c r="N26" i="11"/>
  <c r="N27" i="11"/>
  <c r="F19" i="1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D12" i="11" l="1"/>
  <c r="D13" i="11"/>
  <c r="E20" i="1" l="1"/>
  <c r="D20" i="1" l="1"/>
  <c r="Y9" i="8" l="1"/>
  <c r="N25" i="11" l="1"/>
  <c r="N24" i="11"/>
  <c r="N22" i="1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C11" i="10"/>
  <c r="E10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E17" i="10"/>
  <c r="E18" i="10"/>
  <c r="E12" i="10"/>
  <c r="E14" i="10"/>
  <c r="C13" i="10"/>
  <c r="E13" i="10"/>
  <c r="E11" i="10"/>
  <c r="Q20" i="8"/>
  <c r="R20" i="8" s="1"/>
  <c r="Y19" i="8"/>
  <c r="Z19" i="8" s="1"/>
  <c r="C10" i="10"/>
  <c r="C18" i="10"/>
  <c r="C16" i="10"/>
  <c r="C12" i="10"/>
  <c r="E16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C14" i="10"/>
  <c r="C17" i="10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12" i="11"/>
  <c r="N13" i="11"/>
  <c r="N19" i="11"/>
  <c r="N18" i="11"/>
  <c r="N21" i="11"/>
  <c r="N6" i="11"/>
  <c r="N8" i="11"/>
  <c r="N9" i="11"/>
  <c r="N11" i="11"/>
  <c r="N14" i="11"/>
  <c r="N7" i="11"/>
  <c r="N16" i="11"/>
  <c r="N15" i="11"/>
  <c r="N17" i="11"/>
  <c r="N23" i="11"/>
  <c r="N20" i="11"/>
  <c r="N10" i="11"/>
</calcChain>
</file>

<file path=xl/sharedStrings.xml><?xml version="1.0" encoding="utf-8"?>
<sst xmlns="http://schemas.openxmlformats.org/spreadsheetml/2006/main" count="270" uniqueCount="159">
  <si>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</si>
  <si>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</si>
  <si>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</si>
  <si>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</si>
  <si>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</si>
  <si>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</si>
  <si>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</si>
  <si>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</si>
  <si>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</si>
  <si>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</si>
  <si>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</si>
  <si>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</si>
  <si>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</si>
  <si>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</si>
  <si>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</si>
  <si>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</si>
  <si>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</si>
  <si>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</si>
  <si>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</si>
  <si>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</si>
  <si>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</si>
  <si>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</si>
  <si>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</si>
  <si>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</si>
  <si>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</si>
  <si>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</si>
  <si>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</si>
  <si>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</si>
  <si>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</si>
  <si>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</si>
  <si>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</si>
  <si>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</si>
  <si>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</si>
  <si>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</si>
  <si>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</si>
  <si>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</si>
  <si>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</si>
  <si>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</si>
  <si>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</si>
  <si>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</si>
  <si>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</si>
  <si>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</si>
  <si>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</si>
  <si>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</si>
  <si>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</si>
  <si>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</si>
  <si>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</si>
  <si>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</si>
  <si>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</si>
  <si>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</si>
  <si>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</si>
  <si>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</si>
  <si>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</si>
  <si>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</si>
  <si>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</si>
  <si>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</si>
  <si>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</si>
  <si>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</si>
  <si>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</si>
  <si>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</si>
  <si>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</si>
  <si>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</si>
  <si>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</si>
  <si>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</si>
  <si>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</si>
  <si>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</si>
  <si>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</si>
  <si>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</si>
  <si>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</si>
  <si>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</si>
  <si>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</si>
  <si>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</si>
  <si>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</si>
  <si>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</si>
  <si>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</si>
  <si>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</si>
  <si>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</si>
  <si>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</si>
  <si>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</si>
  <si>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</si>
  <si>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</si>
  <si>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</si>
  <si>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</si>
  <si>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</si>
  <si>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</si>
  <si>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</si>
  <si>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</si>
  <si>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</si>
  <si>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</si>
  <si>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</si>
  <si>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</si>
  <si>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</si>
  <si>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</si>
  <si>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</si>
  <si>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</si>
  <si>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</si>
  <si>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</si>
  <si>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</si>
  <si>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</si>
  <si>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</si>
  <si>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</si>
  <si>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</si>
  <si>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</si>
  <si>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</si>
  <si>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Ετήσια Μεταβολή</t>
  </si>
  <si>
    <t>15 μέρες - 3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</si>
  <si>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</si>
  <si>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</si>
  <si>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</si>
  <si>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</si>
  <si>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</si>
  <si>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BUL</t>
  </si>
  <si>
    <t>CYP</t>
  </si>
  <si>
    <t>CZC</t>
  </si>
  <si>
    <t>DEN</t>
  </si>
  <si>
    <t>FRA</t>
  </si>
  <si>
    <t>GBR</t>
  </si>
  <si>
    <t>GEO</t>
  </si>
  <si>
    <t>GER</t>
  </si>
  <si>
    <t>GRE</t>
  </si>
  <si>
    <t>HUG</t>
  </si>
  <si>
    <t>IRL</t>
  </si>
  <si>
    <t>LAT</t>
  </si>
  <si>
    <t>POL</t>
  </si>
  <si>
    <t>ROM</t>
  </si>
  <si>
    <t>RUS</t>
  </si>
  <si>
    <t>SLV</t>
  </si>
  <si>
    <t>SWE</t>
  </si>
  <si>
    <t>LIT</t>
  </si>
  <si>
    <t>NET</t>
  </si>
  <si>
    <t>EST</t>
  </si>
  <si>
    <t>κάτω από 3 μήνες</t>
  </si>
  <si>
    <t>ITA</t>
  </si>
  <si>
    <t>PRT</t>
  </si>
  <si>
    <t>UKR</t>
  </si>
  <si>
    <t>Ένοπλες δυνάμεις</t>
  </si>
  <si>
    <t>MAL</t>
  </si>
  <si>
    <t>ALB</t>
  </si>
  <si>
    <t>ARM</t>
  </si>
  <si>
    <t>CAN</t>
  </si>
  <si>
    <t>EGY</t>
  </si>
  <si>
    <t>FIN</t>
  </si>
  <si>
    <t>MEX</t>
  </si>
  <si>
    <t>SER</t>
  </si>
  <si>
    <t>Σεπτ.'20</t>
  </si>
  <si>
    <t>Σεπτέμβριος 2020</t>
  </si>
  <si>
    <t>ΣΕΠΤΕΜΒΡΙΟΣ</t>
  </si>
  <si>
    <t xml:space="preserve">      ΠΑΝΩ ΑΠΟ 12 ΜΗΝΕΣ ΚΑΤΑ ΚΟΙΝΟΤΗΤΑ ΚΑΙ ΕΠΑΡΧΙΑ -ΟΚΤΩΒΡΙΟΣ 2020</t>
  </si>
  <si>
    <t>ΠΟΝΤΙΟΣ ΜΕ Δ.Τ. ΟΜΟΓΕΝΟΥΣ</t>
  </si>
  <si>
    <t>Οκτ.'20</t>
  </si>
  <si>
    <t>ΠΙΝΑΚΑΣ 25: ΔΙΑΡΚΕΙΑ ΑΝΕΡΓΙΑΣ ΚΑΤΑ ΕΠΑΡΧΙΑ ΤΟN ΟΚΤΩΒΡΙΟ ΤΟΥ 2020</t>
  </si>
  <si>
    <t>Οκτώβριος 2020</t>
  </si>
  <si>
    <t>ΟΚΤΩΒΡΙΟΣ</t>
  </si>
  <si>
    <t>ΕΓΓΡΑΦΗΣ ΠΑΝΩ ΑΠΟ 12 ΜΗΝΕΣ ΚΑΤΑ ΧΩΡΑ ΠΡΟΕΛΕΥΣΗΣ -ΟΚΤΩΒΡΙΟΣ 2020</t>
  </si>
  <si>
    <t>BEL</t>
  </si>
  <si>
    <t>MOL</t>
  </si>
  <si>
    <t>NOR</t>
  </si>
  <si>
    <t>SLO</t>
  </si>
  <si>
    <t>SWI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</si>
</sst>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37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24" fillId="0" borderId="1" xfId="0" applyNumberFormat="1" applyFont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applyFont="1" applyBorder="1"/>
    <xf numFmtId="0" fontId="0" fillId="0" borderId="6" xfId="0" applyBorder="1" applyAlignment="1">
      <alignment horizontal="left"/>
    </xf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52" fillId="0" borderId="1" xfId="0" applyNumberFormat="1" applyFont="1" applyBorder="1"/>
    <xf numFmtId="3" fontId="29" fillId="0" borderId="0" xfId="0" applyNumberFormat="1" applyFont="1"/>
    <xf numFmtId="9" fontId="0" fillId="0" borderId="0" xfId="0" applyNumberFormat="1"/>
    <xf numFmtId="3" fontId="52" fillId="6" borderId="1" xfId="0" applyNumberFormat="1" applyFont="1" applyFill="1" applyBorder="1"/>
    <xf numFmtId="3" fontId="0" fillId="0" borderId="0" xfId="0" applyNumberFormat="1"/>
    <xf numFmtId="9" fontId="52" fillId="0" borderId="1" xfId="0" applyNumberFormat="1" applyFont="1" applyBorder="1"/>
    <xf numFmtId="164" fontId="52" fillId="0" borderId="1" xfId="0" applyNumberFormat="1" applyFont="1" applyBorder="1"/>
    <xf numFmtId="9" fontId="52" fillId="6" borderId="1" xfId="0" applyNumberFormat="1" applyFont="1" applyFill="1" applyBorder="1"/>
    <xf numFmtId="164" fontId="52" fillId="6" borderId="1" xfId="0" applyNumberFormat="1" applyFont="1" applyFill="1" applyBorder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26" fillId="0" borderId="7" xfId="0" applyFont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6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18" fillId="0" borderId="1" xfId="0" applyFont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9" fontId="31" fillId="7" borderId="4" xfId="2" applyNumberFormat="1" applyFont="1" applyFill="1" applyBorder="1"/>
    <xf numFmtId="0" fontId="54" fillId="6" borderId="1" xfId="0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6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58" fillId="6" borderId="1" xfId="0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26" fillId="0" borderId="1" xfId="0" applyFont="1" applyBorder="1"/>
    <xf numFmtId="0" fontId="29" fillId="0" borderId="1" xfId="0" applyFont="1" applyBorder="1"/>
    <xf numFmtId="0" fontId="28" fillId="0" borderId="8" xfId="0" applyFont="1" applyBorder="1"/>
    <xf numFmtId="0" fontId="27" fillId="0" borderId="8" xfId="0" applyFont="1" applyBorder="1"/>
    <xf numFmtId="164" fontId="28" fillId="0" borderId="9" xfId="0" applyNumberFormat="1" applyFont="1" applyBorder="1"/>
    <xf numFmtId="0" fontId="26" fillId="0" borderId="6" xfId="0" applyFont="1" applyBorder="1"/>
    <xf numFmtId="164" fontId="26" fillId="0" borderId="2" xfId="0" applyNumberFormat="1" applyFont="1" applyBorder="1"/>
    <xf numFmtId="0" fontId="59" fillId="0" borderId="5" xfId="0" applyFont="1" applyBorder="1"/>
    <xf numFmtId="9" fontId="59" fillId="0" borderId="3" xfId="0" applyNumberFormat="1" applyFont="1" applyBorder="1"/>
    <xf numFmtId="3" fontId="59" fillId="0" borderId="3" xfId="0" applyNumberFormat="1" applyFont="1" applyBorder="1"/>
    <xf numFmtId="164" fontId="59" fillId="0" borderId="3" xfId="0" applyNumberFormat="1" applyFont="1" applyBorder="1"/>
    <xf numFmtId="164" fontId="59" fillId="0" borderId="4" xfId="0" applyNumberFormat="1" applyFont="1" applyBorder="1"/>
    <xf numFmtId="0" fontId="0" fillId="0" borderId="0" xfId="0" applyNumberFormat="1"/>
    <xf numFmtId="0" fontId="10" fillId="0" borderId="10" xfId="0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0" fontId="52" fillId="0" borderId="1" xfId="0" applyFont="1" applyBorder="1"/>
    <xf numFmtId="0" fontId="57" fillId="6" borderId="1" xfId="0" applyFont="1" applyFill="1" applyBorder="1" applyAlignment="1">
      <alignment horizontal="left"/>
    </xf>
    <xf numFmtId="0" fontId="52" fillId="6" borderId="1" xfId="0" applyFont="1" applyFill="1" applyBorder="1"/>
    <xf numFmtId="1" fontId="60" fillId="0" borderId="3" xfId="0" applyNumberFormat="1" applyFont="1" applyBorder="1"/>
    <xf numFmtId="3" fontId="61" fillId="5" borderId="3" xfId="0" applyNumberFormat="1" applyFont="1" applyFill="1" applyBorder="1"/>
    <xf numFmtId="0" fontId="0" fillId="0" borderId="12" xfId="0" applyBorder="1" applyAlignment="1">
      <alignment horizontal="left"/>
    </xf>
    <xf numFmtId="0" fontId="51" fillId="0" borderId="1" xfId="0" applyFont="1" applyBorder="1" applyAlignment="1">
      <alignment horizontal="center"/>
    </xf>
    <xf numFmtId="9" fontId="13" fillId="0" borderId="10" xfId="2" applyNumberFormat="1" applyFont="1" applyFill="1" applyBorder="1"/>
    <xf numFmtId="0" fontId="51" fillId="0" borderId="1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zoomScale="97" zoomScaleNormal="97" workbookViewId="0">
      <selection activeCell="E43" sqref="E43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7.85546875" style="8" customWidth="1"/>
    <col min="10" max="10" width="8.5703125" style="8" customWidth="1"/>
    <col min="11" max="11" width="8.85546875" style="8" customWidth="1"/>
    <col min="12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07" t="s">
        <v>95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8">
      <c r="A3" s="83"/>
      <c r="B3" s="83"/>
      <c r="C3" s="83"/>
      <c r="D3" s="83"/>
      <c r="E3" s="83"/>
      <c r="F3" s="83"/>
      <c r="G3" s="83"/>
      <c r="H3" s="84"/>
      <c r="I3" s="83"/>
      <c r="J3" s="83"/>
      <c r="K3" s="83"/>
      <c r="L3" s="83"/>
      <c r="M3" s="83"/>
      <c r="N3" s="83"/>
      <c r="O3" s="83"/>
      <c r="P3" s="83"/>
      <c r="Q3" s="83"/>
    </row>
    <row r="4" spans="1:18" s="19" customFormat="1" ht="9.75" customHeight="1">
      <c r="H4" s="29"/>
    </row>
    <row r="5" spans="1:18">
      <c r="A5" s="19"/>
      <c r="B5" s="93" t="s">
        <v>150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8" ht="15.75" thickBot="1">
      <c r="A6" s="19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8">
      <c r="A7" s="19"/>
      <c r="B7" s="211" t="s">
        <v>65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3"/>
      <c r="O7" s="96"/>
      <c r="P7" s="95"/>
      <c r="Q7" s="94"/>
      <c r="R7" s="95" t="s">
        <v>78</v>
      </c>
    </row>
    <row r="8" spans="1:18">
      <c r="A8" s="19"/>
      <c r="B8" s="78" t="s">
        <v>76</v>
      </c>
      <c r="C8" s="214" t="s">
        <v>14</v>
      </c>
      <c r="D8" s="214"/>
      <c r="E8" s="214" t="s">
        <v>79</v>
      </c>
      <c r="F8" s="214"/>
      <c r="G8" s="214" t="s">
        <v>16</v>
      </c>
      <c r="H8" s="214"/>
      <c r="I8" s="214" t="s">
        <v>50</v>
      </c>
      <c r="J8" s="214"/>
      <c r="K8" s="214" t="s">
        <v>17</v>
      </c>
      <c r="L8" s="214"/>
      <c r="M8" s="214" t="s">
        <v>18</v>
      </c>
      <c r="N8" s="215"/>
      <c r="O8" s="96"/>
      <c r="P8" s="94"/>
      <c r="Q8" s="94"/>
    </row>
    <row r="9" spans="1:18">
      <c r="A9" s="19"/>
      <c r="B9" s="78"/>
      <c r="C9" s="158" t="s">
        <v>67</v>
      </c>
      <c r="D9" s="158" t="s">
        <v>23</v>
      </c>
      <c r="E9" s="158" t="s">
        <v>67</v>
      </c>
      <c r="F9" s="158" t="s">
        <v>23</v>
      </c>
      <c r="G9" s="158" t="s">
        <v>67</v>
      </c>
      <c r="H9" s="158" t="s">
        <v>23</v>
      </c>
      <c r="I9" s="158" t="s">
        <v>67</v>
      </c>
      <c r="J9" s="158" t="s">
        <v>23</v>
      </c>
      <c r="K9" s="158" t="s">
        <v>67</v>
      </c>
      <c r="L9" s="158" t="s">
        <v>23</v>
      </c>
      <c r="M9" s="158" t="s">
        <v>67</v>
      </c>
      <c r="N9" s="159" t="s">
        <v>23</v>
      </c>
      <c r="O9" s="96"/>
      <c r="P9" s="94"/>
      <c r="Q9" s="94"/>
    </row>
    <row r="10" spans="1:18">
      <c r="A10" s="19"/>
      <c r="B10" s="78" t="s">
        <v>77</v>
      </c>
      <c r="C10" s="79">
        <f>E10+G10+I10+K10+M10</f>
        <v>1072</v>
      </c>
      <c r="D10" s="80">
        <f t="shared" ref="D10:D15" si="0">C10/$C$15</f>
        <v>3.4045796677994095E-2</v>
      </c>
      <c r="E10" s="164">
        <v>340</v>
      </c>
      <c r="F10" s="80">
        <f>E10/$E$15</f>
        <v>3.812941572277672E-2</v>
      </c>
      <c r="G10" s="164">
        <v>94</v>
      </c>
      <c r="H10" s="80">
        <f>G10/$G$15</f>
        <v>1.7949207561581058E-2</v>
      </c>
      <c r="I10" s="164">
        <v>207</v>
      </c>
      <c r="J10" s="80">
        <f>I10/$I$15</f>
        <v>3.6885245901639344E-2</v>
      </c>
      <c r="K10" s="164">
        <v>277</v>
      </c>
      <c r="L10" s="80">
        <f>K10/$K$15</f>
        <v>3.5997400909681614E-2</v>
      </c>
      <c r="M10" s="164">
        <v>154</v>
      </c>
      <c r="N10" s="160">
        <f>M10/$M$15</f>
        <v>3.825136612021858E-2</v>
      </c>
      <c r="O10" s="97"/>
      <c r="P10" s="94"/>
      <c r="Q10" s="94"/>
    </row>
    <row r="11" spans="1:18">
      <c r="A11" s="19"/>
      <c r="B11" s="78" t="s">
        <v>80</v>
      </c>
      <c r="C11" s="79">
        <f t="shared" ref="C11:C14" si="1">E11+G11+I11+K11+M11</f>
        <v>5086</v>
      </c>
      <c r="D11" s="80">
        <f t="shared" si="0"/>
        <v>0.16152697938831898</v>
      </c>
      <c r="E11" s="164">
        <v>1579</v>
      </c>
      <c r="F11" s="80">
        <f t="shared" ref="F11:F15" si="2">E11/$E$15</f>
        <v>0.17707749243018953</v>
      </c>
      <c r="G11" s="164">
        <v>430</v>
      </c>
      <c r="H11" s="80">
        <f t="shared" ref="H11:H15" si="3">G11/$G$15</f>
        <v>8.2108077143402708E-2</v>
      </c>
      <c r="I11" s="164">
        <v>927</v>
      </c>
      <c r="J11" s="80">
        <f t="shared" ref="J11:J15" si="4">I11/$I$15</f>
        <v>0.16518175338560229</v>
      </c>
      <c r="K11" s="164">
        <v>1491</v>
      </c>
      <c r="L11" s="80">
        <f t="shared" ref="L11:L15" si="5">K11/$K$15</f>
        <v>0.19376218323586744</v>
      </c>
      <c r="M11" s="164">
        <v>659</v>
      </c>
      <c r="N11" s="160">
        <f t="shared" ref="N11:N15" si="6">M11/$M$15</f>
        <v>0.16368604073522106</v>
      </c>
      <c r="O11" s="97"/>
      <c r="P11" s="94"/>
      <c r="Q11" s="94"/>
    </row>
    <row r="12" spans="1:18">
      <c r="A12" s="19"/>
      <c r="B12" s="78" t="s">
        <v>81</v>
      </c>
      <c r="C12" s="79">
        <f t="shared" si="1"/>
        <v>5662</v>
      </c>
      <c r="D12" s="80">
        <f t="shared" si="0"/>
        <v>0.17982024327500237</v>
      </c>
      <c r="E12" s="164">
        <v>1835</v>
      </c>
      <c r="F12" s="80">
        <f t="shared" si="2"/>
        <v>0.20578669956263318</v>
      </c>
      <c r="G12" s="164">
        <v>400</v>
      </c>
      <c r="H12" s="80">
        <f t="shared" si="3"/>
        <v>7.6379606645025772E-2</v>
      </c>
      <c r="I12" s="164">
        <v>1049</v>
      </c>
      <c r="J12" s="80">
        <f t="shared" si="4"/>
        <v>0.18692088382038488</v>
      </c>
      <c r="K12" s="164">
        <v>1726</v>
      </c>
      <c r="L12" s="80">
        <f t="shared" si="5"/>
        <v>0.22430149447693307</v>
      </c>
      <c r="M12" s="164">
        <v>652</v>
      </c>
      <c r="N12" s="160">
        <f t="shared" si="6"/>
        <v>0.16194734227521113</v>
      </c>
      <c r="O12" s="97"/>
      <c r="P12" s="94"/>
      <c r="Q12" s="94"/>
    </row>
    <row r="13" spans="1:18">
      <c r="A13" s="19"/>
      <c r="B13" s="78" t="s">
        <v>82</v>
      </c>
      <c r="C13" s="79">
        <f t="shared" si="1"/>
        <v>11117</v>
      </c>
      <c r="D13" s="80">
        <f t="shared" si="0"/>
        <v>0.35306634484072791</v>
      </c>
      <c r="E13" s="164">
        <v>2537</v>
      </c>
      <c r="F13" s="80">
        <f t="shared" si="2"/>
        <v>0.28451272849613096</v>
      </c>
      <c r="G13" s="164">
        <v>2917</v>
      </c>
      <c r="H13" s="80">
        <f t="shared" si="3"/>
        <v>0.55699828145885044</v>
      </c>
      <c r="I13" s="164">
        <v>2057</v>
      </c>
      <c r="J13" s="80">
        <f t="shared" si="4"/>
        <v>0.36653599429793299</v>
      </c>
      <c r="K13" s="164">
        <v>2184</v>
      </c>
      <c r="L13" s="80">
        <f t="shared" si="5"/>
        <v>0.2838206627680312</v>
      </c>
      <c r="M13" s="164">
        <v>1422</v>
      </c>
      <c r="N13" s="160">
        <f t="shared" si="6"/>
        <v>0.35320417287630401</v>
      </c>
      <c r="O13" s="97"/>
      <c r="P13" s="94"/>
      <c r="Q13" s="94"/>
    </row>
    <row r="14" spans="1:18">
      <c r="A14" s="19"/>
      <c r="B14" s="168" t="s">
        <v>83</v>
      </c>
      <c r="C14" s="79">
        <f t="shared" si="1"/>
        <v>8550</v>
      </c>
      <c r="D14" s="169">
        <f t="shared" si="0"/>
        <v>0.27154063581795662</v>
      </c>
      <c r="E14" s="165">
        <v>2626</v>
      </c>
      <c r="F14" s="169">
        <f t="shared" si="2"/>
        <v>0.29449366378826958</v>
      </c>
      <c r="G14" s="165">
        <v>1396</v>
      </c>
      <c r="H14" s="169">
        <f t="shared" si="3"/>
        <v>0.26656482719113994</v>
      </c>
      <c r="I14" s="165">
        <v>1372</v>
      </c>
      <c r="J14" s="169">
        <f t="shared" si="4"/>
        <v>0.24447612259444049</v>
      </c>
      <c r="K14" s="165">
        <v>2017</v>
      </c>
      <c r="L14" s="169">
        <f t="shared" si="5"/>
        <v>0.26211825860948668</v>
      </c>
      <c r="M14" s="165">
        <v>1139</v>
      </c>
      <c r="N14" s="170">
        <f t="shared" si="6"/>
        <v>0.28291107799304521</v>
      </c>
      <c r="O14" s="97"/>
      <c r="P14" s="94"/>
      <c r="Q14" s="94"/>
    </row>
    <row r="15" spans="1:18" ht="15.75" thickBot="1">
      <c r="A15" s="19"/>
      <c r="B15" s="81" t="s">
        <v>19</v>
      </c>
      <c r="C15" s="82">
        <f>SUM(C10:C14)</f>
        <v>31487</v>
      </c>
      <c r="D15" s="76">
        <f t="shared" si="0"/>
        <v>1</v>
      </c>
      <c r="E15" s="75">
        <f>SUM(E10:E14)</f>
        <v>8917</v>
      </c>
      <c r="F15" s="76">
        <f t="shared" si="2"/>
        <v>1</v>
      </c>
      <c r="G15" s="75">
        <f>SUM(G10:G14)</f>
        <v>5237</v>
      </c>
      <c r="H15" s="76">
        <f t="shared" si="3"/>
        <v>1</v>
      </c>
      <c r="I15" s="75">
        <f>SUM(I10:I14)</f>
        <v>5612</v>
      </c>
      <c r="J15" s="76">
        <f t="shared" si="4"/>
        <v>1</v>
      </c>
      <c r="K15" s="75">
        <f>SUM(K10:K14)</f>
        <v>7695</v>
      </c>
      <c r="L15" s="76">
        <f t="shared" si="5"/>
        <v>1</v>
      </c>
      <c r="M15" s="75">
        <f>SUM(M10:M14)</f>
        <v>4026</v>
      </c>
      <c r="N15" s="161">
        <f t="shared" si="6"/>
        <v>1</v>
      </c>
      <c r="O15" s="94"/>
      <c r="P15" s="94"/>
      <c r="Q15" s="94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 ht="15.75" thickBot="1">
      <c r="A17"/>
      <c r="B17" s="124" t="s">
        <v>98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38"/>
      <c r="N17" s="19"/>
      <c r="O17" s="19"/>
      <c r="P17" s="19"/>
      <c r="Q17" s="19"/>
      <c r="R17" s="8" t="s">
        <v>84</v>
      </c>
    </row>
    <row r="18" spans="1:22">
      <c r="A18" s="38"/>
      <c r="B18" s="133"/>
      <c r="C18" s="217" t="s">
        <v>146</v>
      </c>
      <c r="D18" s="217"/>
      <c r="E18" s="217" t="s">
        <v>152</v>
      </c>
      <c r="F18" s="217"/>
      <c r="G18" s="217"/>
      <c r="H18" s="217"/>
      <c r="I18" s="217"/>
      <c r="J18" s="217"/>
      <c r="K18" s="217"/>
      <c r="L18" s="21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2">
      <c r="A19" s="38"/>
      <c r="B19" s="134" t="s">
        <v>76</v>
      </c>
      <c r="C19" s="201">
        <v>2020</v>
      </c>
      <c r="D19" s="201"/>
      <c r="E19" s="201">
        <v>2019</v>
      </c>
      <c r="F19" s="201"/>
      <c r="G19" s="201">
        <v>2020</v>
      </c>
      <c r="H19" s="201"/>
      <c r="I19" s="201" t="s">
        <v>104</v>
      </c>
      <c r="J19" s="201"/>
      <c r="K19" s="201" t="s">
        <v>52</v>
      </c>
      <c r="L19" s="202"/>
      <c r="M19" s="38"/>
      <c r="N19" s="38"/>
      <c r="O19" s="216"/>
      <c r="P19" s="216"/>
      <c r="Q19"/>
      <c r="R19"/>
      <c r="S19" s="38"/>
      <c r="T19"/>
    </row>
    <row r="20" spans="1:22" ht="15.75">
      <c r="A20" s="38"/>
      <c r="B20" s="135"/>
      <c r="C20" s="199" t="s">
        <v>67</v>
      </c>
      <c r="D20" s="136" t="s">
        <v>23</v>
      </c>
      <c r="E20" s="199" t="s">
        <v>67</v>
      </c>
      <c r="F20" s="136" t="s">
        <v>23</v>
      </c>
      <c r="G20" s="199" t="s">
        <v>67</v>
      </c>
      <c r="H20" s="136" t="s">
        <v>23</v>
      </c>
      <c r="I20" s="199" t="s">
        <v>67</v>
      </c>
      <c r="J20" s="136" t="s">
        <v>23</v>
      </c>
      <c r="K20" s="199" t="s">
        <v>67</v>
      </c>
      <c r="L20" s="137" t="s">
        <v>23</v>
      </c>
      <c r="M20" s="38"/>
      <c r="N20"/>
      <c r="O20" s="127"/>
      <c r="P20"/>
      <c r="Q20"/>
      <c r="R20"/>
      <c r="S20" s="38"/>
      <c r="T20"/>
    </row>
    <row r="21" spans="1:22" ht="15.75">
      <c r="A21" s="38"/>
      <c r="B21" s="193" t="s">
        <v>77</v>
      </c>
      <c r="C21" s="164">
        <v>1022</v>
      </c>
      <c r="D21" s="143">
        <f>C21/C28</f>
        <v>3.3270395208021358E-2</v>
      </c>
      <c r="E21" s="164">
        <v>1597</v>
      </c>
      <c r="F21" s="143">
        <f>E21/E28</f>
        <v>9.6530464216634429E-2</v>
      </c>
      <c r="G21" s="164">
        <v>1072</v>
      </c>
      <c r="H21" s="143">
        <f>G21/G28</f>
        <v>3.4045796677994095E-2</v>
      </c>
      <c r="I21" s="138">
        <f t="shared" ref="I21:I26" si="7">G21-E21</f>
        <v>-525</v>
      </c>
      <c r="J21" s="144">
        <f t="shared" ref="J21:J27" si="8">I21/E21</f>
        <v>-0.32874139010644959</v>
      </c>
      <c r="K21" s="138">
        <f>G21-C21</f>
        <v>50</v>
      </c>
      <c r="L21" s="144">
        <f t="shared" ref="L21:L27" si="9">K21/G21</f>
        <v>4.6641791044776122E-2</v>
      </c>
      <c r="M21" s="38"/>
      <c r="N21"/>
      <c r="O21" s="128"/>
      <c r="P21"/>
      <c r="Q21"/>
      <c r="R21"/>
      <c r="S21" s="38"/>
      <c r="T21"/>
    </row>
    <row r="22" spans="1:22" ht="15.75">
      <c r="A22" s="38"/>
      <c r="B22" s="193" t="s">
        <v>105</v>
      </c>
      <c r="C22" s="165">
        <v>5311</v>
      </c>
      <c r="D22" s="143">
        <f>C22/C28</f>
        <v>0.1728953707923693</v>
      </c>
      <c r="E22" s="165">
        <v>5089</v>
      </c>
      <c r="F22" s="143">
        <f>E22/E28</f>
        <v>0.30760396518375244</v>
      </c>
      <c r="G22" s="165">
        <v>5086</v>
      </c>
      <c r="H22" s="143">
        <f>G22/G28</f>
        <v>0.16152697938831898</v>
      </c>
      <c r="I22" s="138">
        <f t="shared" si="7"/>
        <v>-3</v>
      </c>
      <c r="J22" s="144">
        <f t="shared" si="8"/>
        <v>-5.8950677932796225E-4</v>
      </c>
      <c r="K22" s="138">
        <f t="shared" ref="K22:K28" si="10">G22-C22</f>
        <v>-225</v>
      </c>
      <c r="L22" s="144">
        <f t="shared" si="9"/>
        <v>-4.4239087691702712E-2</v>
      </c>
      <c r="M22" s="38"/>
      <c r="N22"/>
      <c r="O22" s="128"/>
      <c r="P22"/>
      <c r="Q22"/>
      <c r="R22"/>
      <c r="S22" s="38"/>
      <c r="T22"/>
    </row>
    <row r="23" spans="1:22" ht="15.75">
      <c r="A23" s="38"/>
      <c r="B23" s="194" t="s">
        <v>131</v>
      </c>
      <c r="C23" s="166">
        <f t="shared" ref="C23" si="11">SUM(C21:C22)</f>
        <v>6333</v>
      </c>
      <c r="D23" s="145">
        <f>C23/C28</f>
        <v>0.20616576600039066</v>
      </c>
      <c r="E23" s="166">
        <f t="shared" ref="E23" si="12">SUM(E21:E22)</f>
        <v>6686</v>
      </c>
      <c r="F23" s="145">
        <f>E23/E28</f>
        <v>0.40413442940038685</v>
      </c>
      <c r="G23" s="166">
        <f t="shared" ref="G23" si="13">SUM(G21:G22)</f>
        <v>6158</v>
      </c>
      <c r="H23" s="145">
        <f>G23/G28</f>
        <v>0.19557277606631307</v>
      </c>
      <c r="I23" s="141">
        <f t="shared" si="7"/>
        <v>-528</v>
      </c>
      <c r="J23" s="146">
        <f t="shared" si="8"/>
        <v>-7.8970984145976669E-2</v>
      </c>
      <c r="K23" s="141">
        <f t="shared" si="10"/>
        <v>-175</v>
      </c>
      <c r="L23" s="146">
        <f t="shared" si="9"/>
        <v>-2.8418317635595974E-2</v>
      </c>
      <c r="M23" s="38"/>
      <c r="N23"/>
      <c r="O23" s="128"/>
      <c r="P23"/>
      <c r="Q23"/>
      <c r="R23"/>
      <c r="S23" s="38"/>
      <c r="T23"/>
    </row>
    <row r="24" spans="1:22" ht="15.75">
      <c r="A24" s="38"/>
      <c r="B24" s="193" t="s">
        <v>106</v>
      </c>
      <c r="C24" s="165">
        <v>5419</v>
      </c>
      <c r="D24" s="143">
        <f>C24/C28</f>
        <v>0.17641122468910736</v>
      </c>
      <c r="E24" s="165">
        <v>3358</v>
      </c>
      <c r="F24" s="143">
        <f>E24/E28</f>
        <v>0.20297388781431336</v>
      </c>
      <c r="G24" s="165">
        <v>5662</v>
      </c>
      <c r="H24" s="143">
        <f>G24/G28</f>
        <v>0.17982024327500237</v>
      </c>
      <c r="I24" s="138">
        <f t="shared" si="7"/>
        <v>2304</v>
      </c>
      <c r="J24" s="144">
        <f t="shared" si="8"/>
        <v>0.6861226920786182</v>
      </c>
      <c r="K24" s="138">
        <f t="shared" si="10"/>
        <v>243</v>
      </c>
      <c r="L24" s="144">
        <f t="shared" si="9"/>
        <v>4.2917696926880959E-2</v>
      </c>
      <c r="M24" s="38"/>
      <c r="N24"/>
      <c r="O24" s="127"/>
      <c r="P24"/>
      <c r="Q24" s="139"/>
      <c r="R24"/>
      <c r="S24" s="38"/>
      <c r="T24"/>
    </row>
    <row r="25" spans="1:22" ht="15.75">
      <c r="A25" s="38"/>
      <c r="B25" s="193" t="s">
        <v>107</v>
      </c>
      <c r="C25" s="165">
        <v>13209</v>
      </c>
      <c r="D25" s="143">
        <f>C25/C28</f>
        <v>0.43000846409271437</v>
      </c>
      <c r="E25" s="165">
        <v>2679</v>
      </c>
      <c r="F25" s="143">
        <f>E25/E28</f>
        <v>0.16193181818181818</v>
      </c>
      <c r="G25" s="165">
        <v>11117</v>
      </c>
      <c r="H25" s="143">
        <f>G25/G28</f>
        <v>0.35306634484072791</v>
      </c>
      <c r="I25" s="138">
        <f t="shared" si="7"/>
        <v>8438</v>
      </c>
      <c r="J25" s="144">
        <f t="shared" si="8"/>
        <v>3.1496827174318778</v>
      </c>
      <c r="K25" s="138">
        <f t="shared" si="10"/>
        <v>-2092</v>
      </c>
      <c r="L25" s="144">
        <f t="shared" si="9"/>
        <v>-0.18818026445983629</v>
      </c>
      <c r="M25" s="38"/>
      <c r="N25"/>
      <c r="O25" s="127"/>
      <c r="P25"/>
      <c r="Q25" s="139"/>
      <c r="R25"/>
      <c r="S25" s="38"/>
      <c r="T25" s="140"/>
    </row>
    <row r="26" spans="1:22" ht="15.75">
      <c r="A26" s="38"/>
      <c r="B26" s="195" t="s">
        <v>108</v>
      </c>
      <c r="C26" s="166">
        <v>5757</v>
      </c>
      <c r="D26" s="145">
        <f>C26/C28</f>
        <v>0.18741454521778761</v>
      </c>
      <c r="E26" s="166">
        <v>3821</v>
      </c>
      <c r="F26" s="145">
        <f>E26/E28</f>
        <v>0.23095986460348161</v>
      </c>
      <c r="G26" s="166">
        <v>8550</v>
      </c>
      <c r="H26" s="145">
        <f>G26/G28</f>
        <v>0.27154063581795662</v>
      </c>
      <c r="I26" s="141">
        <f t="shared" si="7"/>
        <v>4729</v>
      </c>
      <c r="J26" s="146">
        <f t="shared" si="8"/>
        <v>1.2376341271918345</v>
      </c>
      <c r="K26" s="141">
        <f t="shared" si="10"/>
        <v>2793</v>
      </c>
      <c r="L26" s="146">
        <f t="shared" si="9"/>
        <v>0.32666666666666666</v>
      </c>
      <c r="M26" s="139"/>
      <c r="N26"/>
      <c r="O26" s="127"/>
      <c r="P26"/>
      <c r="Q26" s="139"/>
      <c r="R26"/>
      <c r="S26" s="139"/>
      <c r="T26" s="142"/>
    </row>
    <row r="27" spans="1:22" ht="15.75">
      <c r="A27" s="38"/>
      <c r="B27" s="195" t="s">
        <v>109</v>
      </c>
      <c r="C27" s="173">
        <f t="shared" ref="C27" si="14">C25+C26</f>
        <v>18966</v>
      </c>
      <c r="D27" s="145">
        <f>C27/C28</f>
        <v>0.61742300931050198</v>
      </c>
      <c r="E27" s="173">
        <f t="shared" ref="E27" si="15">E25+E26</f>
        <v>6500</v>
      </c>
      <c r="F27" s="145">
        <f>E27/E28</f>
        <v>0.39289168278529979</v>
      </c>
      <c r="G27" s="173">
        <f t="shared" ref="G27" si="16">G25+G26</f>
        <v>19667</v>
      </c>
      <c r="H27" s="145">
        <f>G27/G28</f>
        <v>0.62460698065868459</v>
      </c>
      <c r="I27" s="141">
        <f>SUM(I25,I26)</f>
        <v>13167</v>
      </c>
      <c r="J27" s="146">
        <f t="shared" si="8"/>
        <v>2.0256923076923079</v>
      </c>
      <c r="K27" s="163">
        <f t="shared" ref="K27" si="17">K25+K26</f>
        <v>701</v>
      </c>
      <c r="L27" s="146">
        <f t="shared" si="9"/>
        <v>3.5643463670107289E-2</v>
      </c>
      <c r="M27" s="139"/>
      <c r="N27" s="139"/>
      <c r="O27"/>
      <c r="P27"/>
      <c r="Q27"/>
      <c r="R27"/>
      <c r="S27" s="139"/>
      <c r="T27" s="142"/>
    </row>
    <row r="28" spans="1:22" ht="16.5" thickBot="1">
      <c r="A28" s="38"/>
      <c r="B28" s="184" t="s">
        <v>110</v>
      </c>
      <c r="C28" s="196">
        <f t="shared" ref="C28" si="18">C21+C22+C24+C25+C26</f>
        <v>30718</v>
      </c>
      <c r="D28" s="185">
        <f>C28/C28</f>
        <v>1</v>
      </c>
      <c r="E28" s="196">
        <f t="shared" ref="E28" si="19">E21+E22+E24+E25+E26</f>
        <v>16544</v>
      </c>
      <c r="F28" s="185">
        <f>E28/E28</f>
        <v>1</v>
      </c>
      <c r="G28" s="196">
        <f>G21+G22+G24+G25+G26</f>
        <v>31487</v>
      </c>
      <c r="H28" s="185">
        <v>1</v>
      </c>
      <c r="I28" s="186">
        <f>SUM(I21,I22,I24,I27)</f>
        <v>14943</v>
      </c>
      <c r="J28" s="187">
        <f>I28/E28</f>
        <v>0.90322775628626695</v>
      </c>
      <c r="K28" s="197">
        <f t="shared" si="10"/>
        <v>769</v>
      </c>
      <c r="L28" s="188">
        <f>K28/G28</f>
        <v>2.4422777654270016E-2</v>
      </c>
      <c r="M28" s="38"/>
      <c r="N28" s="38"/>
      <c r="O28" s="38"/>
      <c r="P28" s="38"/>
      <c r="Q28" s="38"/>
      <c r="R28" s="38"/>
      <c r="S28" s="38"/>
      <c r="T28"/>
    </row>
    <row r="29" spans="1:22">
      <c r="A29"/>
      <c r="B29" s="124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38"/>
      <c r="N29" s="19"/>
      <c r="O29" s="19"/>
      <c r="P29" s="19"/>
      <c r="Q29" s="19"/>
    </row>
    <row r="30" spans="1:22">
      <c r="A30"/>
      <c r="B30" s="124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38"/>
      <c r="N30" s="19"/>
      <c r="O30" s="19"/>
      <c r="P30" s="19"/>
      <c r="Q30" s="19"/>
    </row>
    <row r="31" spans="1:22">
      <c r="A31"/>
      <c r="B31" s="124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8"/>
      <c r="N31" s="19"/>
      <c r="O31" s="19"/>
      <c r="P31" s="19"/>
      <c r="Q31" s="19"/>
    </row>
    <row r="32" spans="1:22" hidden="1">
      <c r="A32"/>
      <c r="B32" s="124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38"/>
      <c r="N32" s="19"/>
      <c r="O32" s="19"/>
      <c r="P32" s="19"/>
      <c r="Q32" s="19"/>
    </row>
    <row r="33" spans="1:18">
      <c r="A33" s="85" t="s">
        <v>102</v>
      </c>
      <c r="B33" s="126"/>
      <c r="C33" s="86"/>
      <c r="D33" s="86"/>
      <c r="E33" s="86"/>
      <c r="F33" s="86"/>
      <c r="G33" s="86"/>
      <c r="H33" s="87"/>
      <c r="I33" s="86"/>
      <c r="J33" s="86"/>
      <c r="K33" s="86"/>
      <c r="L33" s="19"/>
      <c r="M33" s="19"/>
      <c r="N33" s="19"/>
      <c r="O33" s="19"/>
      <c r="P33" s="88"/>
      <c r="Q33" s="88"/>
      <c r="R33" s="26"/>
    </row>
    <row r="34" spans="1:18" ht="15.75" thickBot="1">
      <c r="A34" s="89"/>
      <c r="B34" s="20"/>
      <c r="C34" s="89"/>
      <c r="D34" s="89"/>
      <c r="E34" s="89"/>
      <c r="F34" s="89"/>
      <c r="G34" s="89"/>
      <c r="H34" s="90"/>
      <c r="I34" s="89"/>
      <c r="J34" s="86"/>
      <c r="K34" s="86"/>
      <c r="L34" s="19"/>
      <c r="M34" s="19"/>
      <c r="N34" s="19"/>
      <c r="O34" s="19"/>
      <c r="P34" s="88"/>
      <c r="Q34" s="88"/>
      <c r="R34" s="26"/>
    </row>
    <row r="35" spans="1:18">
      <c r="A35" s="20"/>
      <c r="B35" s="67"/>
      <c r="C35" s="208" t="s">
        <v>96</v>
      </c>
      <c r="D35" s="209"/>
      <c r="E35" s="209"/>
      <c r="F35" s="209"/>
      <c r="G35" s="209"/>
      <c r="H35" s="210"/>
      <c r="I35" s="20"/>
      <c r="J35" s="19"/>
      <c r="K35" s="19"/>
      <c r="L35" s="19"/>
      <c r="M35" s="19"/>
      <c r="N35" s="19"/>
      <c r="O35" s="19"/>
      <c r="P35" s="19"/>
      <c r="Q35" s="19"/>
      <c r="R35" s="101" t="s">
        <v>85</v>
      </c>
    </row>
    <row r="36" spans="1:18">
      <c r="A36" s="20"/>
      <c r="B36" s="68" t="s">
        <v>33</v>
      </c>
      <c r="C36" s="203" t="s">
        <v>145</v>
      </c>
      <c r="D36" s="204"/>
      <c r="E36" s="203" t="s">
        <v>151</v>
      </c>
      <c r="F36" s="204"/>
      <c r="G36" s="205" t="s">
        <v>52</v>
      </c>
      <c r="H36" s="206"/>
      <c r="I36" s="20"/>
      <c r="J36" s="19"/>
      <c r="L36" s="19"/>
      <c r="M36" s="19"/>
      <c r="N36" s="19"/>
      <c r="O36" s="19"/>
      <c r="P36" s="19"/>
      <c r="Q36" s="19"/>
    </row>
    <row r="37" spans="1:18">
      <c r="A37" s="20"/>
      <c r="B37" s="69"/>
      <c r="C37" s="66" t="s">
        <v>34</v>
      </c>
      <c r="D37" s="91" t="s">
        <v>23</v>
      </c>
      <c r="E37" s="66" t="s">
        <v>34</v>
      </c>
      <c r="F37" s="91" t="s">
        <v>23</v>
      </c>
      <c r="G37" s="66" t="s">
        <v>34</v>
      </c>
      <c r="H37" s="70" t="s">
        <v>23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9" t="s">
        <v>15</v>
      </c>
      <c r="C38" s="167">
        <v>2341</v>
      </c>
      <c r="D38" s="50">
        <f>C38/C43</f>
        <v>0.40663540038214346</v>
      </c>
      <c r="E38" s="167">
        <v>2626</v>
      </c>
      <c r="F38" s="50">
        <f>E38/E43</f>
        <v>0.30713450292397659</v>
      </c>
      <c r="G38" s="51">
        <f>E38-C38</f>
        <v>285</v>
      </c>
      <c r="H38" s="125">
        <f>G38/C38</f>
        <v>0.12174284493806066</v>
      </c>
      <c r="I38" s="20"/>
      <c r="J38" s="19"/>
      <c r="K38" s="19"/>
      <c r="L38" s="19"/>
      <c r="M38" s="19"/>
      <c r="N38" s="19"/>
      <c r="O38" s="19"/>
      <c r="P38" s="19"/>
      <c r="Q38" s="19"/>
    </row>
    <row r="39" spans="1:18">
      <c r="A39" s="20"/>
      <c r="B39" s="69" t="s">
        <v>50</v>
      </c>
      <c r="C39" s="167">
        <v>838</v>
      </c>
      <c r="D39" s="50">
        <f>C39/C43</f>
        <v>0.14556192461351397</v>
      </c>
      <c r="E39" s="167">
        <v>1372</v>
      </c>
      <c r="F39" s="50">
        <f>E39/E43</f>
        <v>0.16046783625730995</v>
      </c>
      <c r="G39" s="51">
        <f t="shared" ref="G39:G43" si="20">E39-C39</f>
        <v>534</v>
      </c>
      <c r="H39" s="125">
        <f t="shared" ref="H39:H43" si="21">G39/C39</f>
        <v>0.63723150357995229</v>
      </c>
      <c r="I39" s="20"/>
      <c r="J39" s="19"/>
      <c r="K39" s="19"/>
      <c r="L39" s="19"/>
      <c r="M39" s="19"/>
      <c r="N39" s="92"/>
      <c r="O39" s="19"/>
      <c r="P39" s="19"/>
      <c r="Q39" s="19"/>
    </row>
    <row r="40" spans="1:18">
      <c r="A40" s="20"/>
      <c r="B40" s="69" t="s">
        <v>16</v>
      </c>
      <c r="C40" s="167">
        <v>175</v>
      </c>
      <c r="D40" s="50">
        <f>C40/C43</f>
        <v>3.0397776619767239E-2</v>
      </c>
      <c r="E40" s="167">
        <v>1396</v>
      </c>
      <c r="F40" s="50">
        <f>E40/E43</f>
        <v>0.1632748538011696</v>
      </c>
      <c r="G40" s="51">
        <f t="shared" si="20"/>
        <v>1221</v>
      </c>
      <c r="H40" s="125">
        <f t="shared" si="21"/>
        <v>6.9771428571428569</v>
      </c>
      <c r="I40" s="20"/>
      <c r="J40" s="19"/>
      <c r="K40" s="19"/>
      <c r="L40" s="19"/>
      <c r="M40" s="19"/>
      <c r="N40" s="92"/>
      <c r="O40" s="19"/>
      <c r="P40" s="19"/>
      <c r="Q40" s="19"/>
    </row>
    <row r="41" spans="1:18">
      <c r="A41" s="20"/>
      <c r="B41" s="69" t="s">
        <v>17</v>
      </c>
      <c r="C41" s="167">
        <v>1715</v>
      </c>
      <c r="D41" s="50">
        <f>C41/C43</f>
        <v>0.29789821087371893</v>
      </c>
      <c r="E41" s="167">
        <v>2017</v>
      </c>
      <c r="F41" s="50">
        <f>E41/E43</f>
        <v>0.23590643274853801</v>
      </c>
      <c r="G41" s="51">
        <f t="shared" si="20"/>
        <v>302</v>
      </c>
      <c r="H41" s="125">
        <f t="shared" si="21"/>
        <v>0.1760932944606414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>
      <c r="A42" s="20"/>
      <c r="B42" s="69" t="s">
        <v>18</v>
      </c>
      <c r="C42" s="167">
        <v>688</v>
      </c>
      <c r="D42" s="50">
        <f>C42/C43</f>
        <v>0.11950668751085634</v>
      </c>
      <c r="E42" s="167">
        <v>1139</v>
      </c>
      <c r="F42" s="50">
        <f>E42/E43</f>
        <v>0.13321637426900584</v>
      </c>
      <c r="G42" s="51">
        <f t="shared" si="20"/>
        <v>451</v>
      </c>
      <c r="H42" s="125">
        <f t="shared" si="21"/>
        <v>0.65552325581395354</v>
      </c>
      <c r="I42" s="20"/>
      <c r="J42" s="19"/>
      <c r="K42" s="19"/>
      <c r="L42" s="19"/>
      <c r="M42" s="19"/>
      <c r="N42" s="19"/>
      <c r="O42" s="19"/>
      <c r="P42" s="19"/>
      <c r="Q42" s="19"/>
    </row>
    <row r="43" spans="1:18" ht="15.75" thickBot="1">
      <c r="A43" s="20"/>
      <c r="B43" s="71" t="s">
        <v>14</v>
      </c>
      <c r="C43" s="72">
        <f>SUM(C38:C42)</f>
        <v>5757</v>
      </c>
      <c r="D43" s="131">
        <f>C43/C43</f>
        <v>1</v>
      </c>
      <c r="E43" s="72">
        <f>SUM(E38:E42)</f>
        <v>8550</v>
      </c>
      <c r="F43" s="131">
        <f>E43/E43</f>
        <v>1</v>
      </c>
      <c r="G43" s="132">
        <f t="shared" si="20"/>
        <v>2793</v>
      </c>
      <c r="H43" s="125">
        <f t="shared" si="21"/>
        <v>0.48514851485148514</v>
      </c>
      <c r="I43" s="20"/>
      <c r="J43" s="19"/>
      <c r="K43" s="19"/>
      <c r="L43" s="19"/>
      <c r="M43" s="19"/>
      <c r="N43" s="19"/>
      <c r="O43" s="19"/>
      <c r="P43" s="19"/>
      <c r="Q43" s="19" t="s">
        <v>72</v>
      </c>
    </row>
  </sheetData>
  <mergeCells count="21">
    <mergeCell ref="E36:F36"/>
    <mergeCell ref="C36:D36"/>
    <mergeCell ref="G36:H36"/>
    <mergeCell ref="A2:Q2"/>
    <mergeCell ref="C35:H35"/>
    <mergeCell ref="B7:N7"/>
    <mergeCell ref="C8:D8"/>
    <mergeCell ref="E8:F8"/>
    <mergeCell ref="I8:J8"/>
    <mergeCell ref="G8:H8"/>
    <mergeCell ref="K8:L8"/>
    <mergeCell ref="M8:N8"/>
    <mergeCell ref="O19:P19"/>
    <mergeCell ref="C18:D18"/>
    <mergeCell ref="E18:J18"/>
    <mergeCell ref="K18:L18"/>
    <mergeCell ref="C19:D19"/>
    <mergeCell ref="E19:F19"/>
    <mergeCell ref="G19:H19"/>
    <mergeCell ref="I19:J19"/>
    <mergeCell ref="K19:L19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K29" sqref="K29"/>
    </sheetView>
  </sheetViews>
  <sheetFormatPr defaultRowHeight="15"/>
  <cols>
    <col min="1" max="1" width="3" style="43" customWidth="1"/>
    <col min="2" max="2" width="46.140625" style="8" customWidth="1"/>
    <col min="3" max="3" width="8.5703125" style="8" customWidth="1"/>
    <col min="4" max="4" width="7.42578125" style="8" customWidth="1"/>
    <col min="5" max="5" width="4.5703125" style="8" customWidth="1"/>
    <col min="6" max="6" width="5.85546875" style="44" customWidth="1"/>
    <col min="7" max="7" width="7.85546875" style="8" customWidth="1"/>
    <col min="8" max="8" width="7.140625" style="8" customWidth="1"/>
    <col min="9" max="9" width="4.28515625" style="8" customWidth="1"/>
    <col min="10" max="10" width="6.5703125" style="44" customWidth="1"/>
    <col min="11" max="11" width="7.42578125" style="8" customWidth="1"/>
    <col min="12" max="12" width="7" style="8" customWidth="1"/>
    <col min="13" max="13" width="3.7109375" style="8" customWidth="1"/>
    <col min="14" max="14" width="6.5703125" style="44" customWidth="1"/>
    <col min="15" max="15" width="7.85546875" style="8" customWidth="1"/>
    <col min="16" max="16" width="7.7109375" style="8" customWidth="1"/>
    <col min="17" max="17" width="4.140625" style="8" customWidth="1"/>
    <col min="18" max="18" width="6" style="44" customWidth="1"/>
    <col min="19" max="19" width="7.28515625" style="8" customWidth="1"/>
    <col min="20" max="20" width="7.7109375" style="8" customWidth="1"/>
    <col min="21" max="21" width="4" style="8" customWidth="1"/>
    <col min="22" max="22" width="6.42578125" style="43" customWidth="1"/>
    <col min="23" max="23" width="7" style="8" customWidth="1"/>
    <col min="24" max="24" width="7.42578125" style="8" customWidth="1"/>
    <col min="25" max="25" width="4.85546875" style="8" customWidth="1"/>
    <col min="26" max="26" width="6.5703125" style="8" customWidth="1"/>
    <col min="27" max="27" width="9.7109375" style="8" bestFit="1" customWidth="1"/>
  </cols>
  <sheetData>
    <row r="3" spans="1:27">
      <c r="A3" s="226" t="s">
        <v>95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</row>
    <row r="4" spans="1:27" ht="9.75" customHeight="1">
      <c r="B4" s="98"/>
    </row>
    <row r="5" spans="1:27" s="11" customFormat="1">
      <c r="A5" s="223" t="s">
        <v>103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6"/>
      <c r="B7" s="107" t="s">
        <v>44</v>
      </c>
      <c r="C7" s="224" t="s">
        <v>20</v>
      </c>
      <c r="D7" s="224"/>
      <c r="E7" s="224"/>
      <c r="F7" s="224"/>
      <c r="G7" s="225" t="s">
        <v>51</v>
      </c>
      <c r="H7" s="225"/>
      <c r="I7" s="225"/>
      <c r="J7" s="225"/>
      <c r="K7" s="225" t="s">
        <v>16</v>
      </c>
      <c r="L7" s="225"/>
      <c r="M7" s="225"/>
      <c r="N7" s="225"/>
      <c r="O7" s="224" t="s">
        <v>73</v>
      </c>
      <c r="P7" s="224"/>
      <c r="Q7" s="224"/>
      <c r="R7" s="224"/>
      <c r="S7" s="221" t="s">
        <v>21</v>
      </c>
      <c r="T7" s="221"/>
      <c r="U7" s="221"/>
      <c r="V7" s="221"/>
      <c r="W7" s="221" t="s">
        <v>74</v>
      </c>
      <c r="X7" s="221"/>
      <c r="Y7" s="221"/>
      <c r="Z7" s="222"/>
      <c r="AA7" s="10"/>
    </row>
    <row r="8" spans="1:27" s="11" customFormat="1">
      <c r="A8" s="108"/>
      <c r="B8" s="55" t="s">
        <v>45</v>
      </c>
      <c r="C8" s="157" t="s">
        <v>144</v>
      </c>
      <c r="D8" s="157" t="s">
        <v>149</v>
      </c>
      <c r="E8" s="219" t="s">
        <v>48</v>
      </c>
      <c r="F8" s="219"/>
      <c r="G8" s="157" t="s">
        <v>144</v>
      </c>
      <c r="H8" s="157" t="s">
        <v>149</v>
      </c>
      <c r="I8" s="219" t="s">
        <v>48</v>
      </c>
      <c r="J8" s="219"/>
      <c r="K8" s="157" t="s">
        <v>144</v>
      </c>
      <c r="L8" s="157" t="s">
        <v>149</v>
      </c>
      <c r="M8" s="219" t="s">
        <v>48</v>
      </c>
      <c r="N8" s="219"/>
      <c r="O8" s="157" t="s">
        <v>144</v>
      </c>
      <c r="P8" s="157" t="s">
        <v>149</v>
      </c>
      <c r="Q8" s="219" t="s">
        <v>48</v>
      </c>
      <c r="R8" s="219"/>
      <c r="S8" s="157" t="s">
        <v>144</v>
      </c>
      <c r="T8" s="157" t="s">
        <v>149</v>
      </c>
      <c r="U8" s="219" t="s">
        <v>48</v>
      </c>
      <c r="V8" s="219"/>
      <c r="W8" s="157" t="s">
        <v>144</v>
      </c>
      <c r="X8" s="157" t="s">
        <v>149</v>
      </c>
      <c r="Y8" s="219" t="s">
        <v>48</v>
      </c>
      <c r="Z8" s="220"/>
      <c r="AA8" s="10"/>
    </row>
    <row r="9" spans="1:27" s="11" customFormat="1">
      <c r="A9" s="109">
        <v>1</v>
      </c>
      <c r="B9" s="121" t="s">
        <v>86</v>
      </c>
      <c r="C9" s="77">
        <v>131</v>
      </c>
      <c r="D9" s="77">
        <v>165</v>
      </c>
      <c r="E9" s="155">
        <f t="shared" ref="E9:E19" si="0">D9-C9</f>
        <v>34</v>
      </c>
      <c r="F9" s="156">
        <f>E9/C9</f>
        <v>0.25954198473282442</v>
      </c>
      <c r="G9" s="77">
        <v>32</v>
      </c>
      <c r="H9" s="77">
        <v>40</v>
      </c>
      <c r="I9" s="155">
        <f t="shared" ref="I9:I20" si="1">H9-G9</f>
        <v>8</v>
      </c>
      <c r="J9" s="156">
        <f>I9/G9</f>
        <v>0.25</v>
      </c>
      <c r="K9" s="77">
        <v>4</v>
      </c>
      <c r="L9" s="77">
        <v>12</v>
      </c>
      <c r="M9" s="155">
        <f t="shared" ref="M9:M19" si="2">L9-K9</f>
        <v>8</v>
      </c>
      <c r="N9" s="156">
        <f t="shared" ref="N9:N19" si="3">M9/K9</f>
        <v>2</v>
      </c>
      <c r="O9" s="77">
        <v>77</v>
      </c>
      <c r="P9" s="77">
        <v>95</v>
      </c>
      <c r="Q9" s="155">
        <f t="shared" ref="Q9:Q20" si="4">P9-O9</f>
        <v>18</v>
      </c>
      <c r="R9" s="156">
        <f>Q9/O9</f>
        <v>0.23376623376623376</v>
      </c>
      <c r="S9" s="77">
        <v>28</v>
      </c>
      <c r="T9" s="77">
        <v>37</v>
      </c>
      <c r="U9" s="155">
        <f t="shared" ref="U9:U20" si="5">T9-S9</f>
        <v>9</v>
      </c>
      <c r="V9" s="156">
        <f>U9/S9</f>
        <v>0.32142857142857145</v>
      </c>
      <c r="W9" s="154">
        <f>C9+G9+K9+O9+S9</f>
        <v>272</v>
      </c>
      <c r="X9" s="154">
        <f>D9+H9+L9+P9+T9</f>
        <v>349</v>
      </c>
      <c r="Y9" s="175">
        <f>X9-W9</f>
        <v>77</v>
      </c>
      <c r="Z9" s="176">
        <f>Y9/W9</f>
        <v>0.28308823529411764</v>
      </c>
      <c r="AA9" s="10"/>
    </row>
    <row r="10" spans="1:27" s="11" customFormat="1">
      <c r="A10" s="109">
        <v>2</v>
      </c>
      <c r="B10" s="122" t="s">
        <v>87</v>
      </c>
      <c r="C10" s="77">
        <v>253</v>
      </c>
      <c r="D10" s="77">
        <v>283</v>
      </c>
      <c r="E10" s="155">
        <f t="shared" si="0"/>
        <v>30</v>
      </c>
      <c r="F10" s="156">
        <f t="shared" ref="F10:F19" si="6">E10/C10</f>
        <v>0.11857707509881422</v>
      </c>
      <c r="G10" s="77">
        <v>71</v>
      </c>
      <c r="H10" s="77">
        <v>93</v>
      </c>
      <c r="I10" s="155">
        <f t="shared" si="1"/>
        <v>22</v>
      </c>
      <c r="J10" s="156">
        <f t="shared" ref="J10:J20" si="7">I10/G10</f>
        <v>0.30985915492957744</v>
      </c>
      <c r="K10" s="77">
        <v>6</v>
      </c>
      <c r="L10" s="77">
        <v>24</v>
      </c>
      <c r="M10" s="155">
        <f t="shared" si="2"/>
        <v>18</v>
      </c>
      <c r="N10" s="156">
        <f t="shared" si="3"/>
        <v>3</v>
      </c>
      <c r="O10" s="77">
        <v>150</v>
      </c>
      <c r="P10" s="77">
        <v>178</v>
      </c>
      <c r="Q10" s="155">
        <f t="shared" si="4"/>
        <v>28</v>
      </c>
      <c r="R10" s="156">
        <f t="shared" ref="R10:R20" si="8">Q10/O10</f>
        <v>0.18666666666666668</v>
      </c>
      <c r="S10" s="77">
        <v>33</v>
      </c>
      <c r="T10" s="77">
        <v>39</v>
      </c>
      <c r="U10" s="155">
        <f t="shared" si="5"/>
        <v>6</v>
      </c>
      <c r="V10" s="156">
        <f t="shared" ref="V10:V20" si="9">U10/S10</f>
        <v>0.18181818181818182</v>
      </c>
      <c r="W10" s="154">
        <f t="shared" ref="W10:W19" si="10">C10+G10+K10+O10+S10</f>
        <v>513</v>
      </c>
      <c r="X10" s="154">
        <f t="shared" ref="X10:X19" si="11">D10+H10+L10+P10+T10</f>
        <v>617</v>
      </c>
      <c r="Y10" s="175">
        <f t="shared" ref="Y10:Y20" si="12">X10-W10</f>
        <v>104</v>
      </c>
      <c r="Z10" s="176">
        <f t="shared" ref="Z10:Z20" si="13">Y10/W10</f>
        <v>0.20272904483430798</v>
      </c>
      <c r="AA10" s="10"/>
    </row>
    <row r="11" spans="1:27" s="11" customFormat="1">
      <c r="A11" s="109">
        <v>3</v>
      </c>
      <c r="B11" s="122" t="s">
        <v>88</v>
      </c>
      <c r="C11" s="77">
        <v>161</v>
      </c>
      <c r="D11" s="77">
        <v>186</v>
      </c>
      <c r="E11" s="155">
        <f t="shared" si="0"/>
        <v>25</v>
      </c>
      <c r="F11" s="156">
        <f t="shared" si="6"/>
        <v>0.15527950310559005</v>
      </c>
      <c r="G11" s="77">
        <v>38</v>
      </c>
      <c r="H11" s="77">
        <v>55</v>
      </c>
      <c r="I11" s="155">
        <f t="shared" si="1"/>
        <v>17</v>
      </c>
      <c r="J11" s="156">
        <f t="shared" si="7"/>
        <v>0.44736842105263158</v>
      </c>
      <c r="K11" s="77">
        <v>13</v>
      </c>
      <c r="L11" s="77">
        <v>36</v>
      </c>
      <c r="M11" s="155">
        <f t="shared" si="2"/>
        <v>23</v>
      </c>
      <c r="N11" s="156">
        <f t="shared" si="3"/>
        <v>1.7692307692307692</v>
      </c>
      <c r="O11" s="77">
        <v>111</v>
      </c>
      <c r="P11" s="77">
        <v>126</v>
      </c>
      <c r="Q11" s="155">
        <f t="shared" si="4"/>
        <v>15</v>
      </c>
      <c r="R11" s="156">
        <f t="shared" si="8"/>
        <v>0.13513513513513514</v>
      </c>
      <c r="S11" s="77">
        <v>26</v>
      </c>
      <c r="T11" s="77">
        <v>42</v>
      </c>
      <c r="U11" s="155">
        <f t="shared" si="5"/>
        <v>16</v>
      </c>
      <c r="V11" s="156">
        <f t="shared" si="9"/>
        <v>0.61538461538461542</v>
      </c>
      <c r="W11" s="154">
        <f t="shared" si="10"/>
        <v>349</v>
      </c>
      <c r="X11" s="154">
        <f t="shared" si="11"/>
        <v>445</v>
      </c>
      <c r="Y11" s="175">
        <f t="shared" si="12"/>
        <v>96</v>
      </c>
      <c r="Z11" s="176">
        <f t="shared" si="13"/>
        <v>0.27507163323782235</v>
      </c>
      <c r="AA11" s="10"/>
    </row>
    <row r="12" spans="1:27" s="11" customFormat="1">
      <c r="A12" s="109">
        <v>4</v>
      </c>
      <c r="B12" s="121" t="s">
        <v>89</v>
      </c>
      <c r="C12" s="77">
        <v>458</v>
      </c>
      <c r="D12" s="77">
        <v>549</v>
      </c>
      <c r="E12" s="155">
        <f t="shared" si="0"/>
        <v>91</v>
      </c>
      <c r="F12" s="156">
        <f t="shared" si="6"/>
        <v>0.19868995633187772</v>
      </c>
      <c r="G12" s="77">
        <v>184</v>
      </c>
      <c r="H12" s="77">
        <v>246</v>
      </c>
      <c r="I12" s="155">
        <f t="shared" si="1"/>
        <v>62</v>
      </c>
      <c r="J12" s="156">
        <f t="shared" si="7"/>
        <v>0.33695652173913043</v>
      </c>
      <c r="K12" s="77">
        <v>28</v>
      </c>
      <c r="L12" s="77">
        <v>153</v>
      </c>
      <c r="M12" s="155">
        <f t="shared" si="2"/>
        <v>125</v>
      </c>
      <c r="N12" s="156">
        <f t="shared" si="3"/>
        <v>4.4642857142857144</v>
      </c>
      <c r="O12" s="77">
        <v>323</v>
      </c>
      <c r="P12" s="77">
        <v>406</v>
      </c>
      <c r="Q12" s="155">
        <f t="shared" si="4"/>
        <v>83</v>
      </c>
      <c r="R12" s="156">
        <f t="shared" si="8"/>
        <v>0.25696594427244585</v>
      </c>
      <c r="S12" s="77">
        <v>90</v>
      </c>
      <c r="T12" s="77">
        <v>155</v>
      </c>
      <c r="U12" s="155">
        <f t="shared" si="5"/>
        <v>65</v>
      </c>
      <c r="V12" s="156">
        <f t="shared" si="9"/>
        <v>0.72222222222222221</v>
      </c>
      <c r="W12" s="154">
        <f t="shared" si="10"/>
        <v>1083</v>
      </c>
      <c r="X12" s="154">
        <f t="shared" si="11"/>
        <v>1509</v>
      </c>
      <c r="Y12" s="175">
        <f t="shared" si="12"/>
        <v>426</v>
      </c>
      <c r="Z12" s="176">
        <f t="shared" si="13"/>
        <v>0.39335180055401664</v>
      </c>
      <c r="AA12" s="10"/>
    </row>
    <row r="13" spans="1:27" s="11" customFormat="1">
      <c r="A13" s="109">
        <v>5</v>
      </c>
      <c r="B13" s="121" t="s">
        <v>90</v>
      </c>
      <c r="C13" s="77">
        <v>440</v>
      </c>
      <c r="D13" s="77">
        <v>493</v>
      </c>
      <c r="E13" s="155">
        <f t="shared" si="0"/>
        <v>53</v>
      </c>
      <c r="F13" s="156">
        <f t="shared" si="6"/>
        <v>0.12045454545454545</v>
      </c>
      <c r="G13" s="77">
        <v>192</v>
      </c>
      <c r="H13" s="77">
        <v>353</v>
      </c>
      <c r="I13" s="155">
        <f t="shared" si="1"/>
        <v>161</v>
      </c>
      <c r="J13" s="156">
        <f t="shared" si="7"/>
        <v>0.83854166666666663</v>
      </c>
      <c r="K13" s="77">
        <v>58</v>
      </c>
      <c r="L13" s="77">
        <v>568</v>
      </c>
      <c r="M13" s="155">
        <f t="shared" si="2"/>
        <v>510</v>
      </c>
      <c r="N13" s="156">
        <f t="shared" si="3"/>
        <v>8.7931034482758612</v>
      </c>
      <c r="O13" s="77">
        <v>348</v>
      </c>
      <c r="P13" s="77">
        <v>425</v>
      </c>
      <c r="Q13" s="155">
        <f t="shared" si="4"/>
        <v>77</v>
      </c>
      <c r="R13" s="156">
        <f t="shared" si="8"/>
        <v>0.22126436781609196</v>
      </c>
      <c r="S13" s="77">
        <v>180</v>
      </c>
      <c r="T13" s="77">
        <v>343</v>
      </c>
      <c r="U13" s="155">
        <f t="shared" si="5"/>
        <v>163</v>
      </c>
      <c r="V13" s="156">
        <f t="shared" si="9"/>
        <v>0.90555555555555556</v>
      </c>
      <c r="W13" s="154">
        <f t="shared" si="10"/>
        <v>1218</v>
      </c>
      <c r="X13" s="154">
        <f t="shared" si="11"/>
        <v>2182</v>
      </c>
      <c r="Y13" s="175">
        <f t="shared" si="12"/>
        <v>964</v>
      </c>
      <c r="Z13" s="176">
        <f t="shared" si="13"/>
        <v>0.79146141215106736</v>
      </c>
      <c r="AA13" s="10"/>
    </row>
    <row r="14" spans="1:27" s="11" customFormat="1">
      <c r="A14" s="109">
        <v>6</v>
      </c>
      <c r="B14" s="121" t="s">
        <v>91</v>
      </c>
      <c r="C14" s="77">
        <v>2</v>
      </c>
      <c r="D14" s="77">
        <v>2</v>
      </c>
      <c r="E14" s="155">
        <f t="shared" si="0"/>
        <v>0</v>
      </c>
      <c r="F14" s="156">
        <f t="shared" si="6"/>
        <v>0</v>
      </c>
      <c r="G14" s="77"/>
      <c r="H14" s="77">
        <v>1</v>
      </c>
      <c r="I14" s="155"/>
      <c r="J14" s="156"/>
      <c r="K14" s="77">
        <v>1</v>
      </c>
      <c r="L14" s="77">
        <v>5</v>
      </c>
      <c r="M14" s="155"/>
      <c r="N14" s="156"/>
      <c r="O14" s="77">
        <v>3</v>
      </c>
      <c r="P14" s="77">
        <v>5</v>
      </c>
      <c r="Q14" s="155"/>
      <c r="R14" s="156"/>
      <c r="S14" s="77">
        <v>1</v>
      </c>
      <c r="T14" s="77">
        <v>3</v>
      </c>
      <c r="U14" s="155">
        <f t="shared" si="5"/>
        <v>2</v>
      </c>
      <c r="V14" s="156">
        <f t="shared" si="9"/>
        <v>2</v>
      </c>
      <c r="W14" s="154">
        <f t="shared" si="10"/>
        <v>7</v>
      </c>
      <c r="X14" s="154">
        <f t="shared" si="11"/>
        <v>16</v>
      </c>
      <c r="Y14" s="175">
        <f t="shared" si="12"/>
        <v>9</v>
      </c>
      <c r="Z14" s="176">
        <f t="shared" si="13"/>
        <v>1.2857142857142858</v>
      </c>
      <c r="AA14" s="10"/>
    </row>
    <row r="15" spans="1:27" s="11" customFormat="1">
      <c r="A15" s="109">
        <v>7</v>
      </c>
      <c r="B15" s="121" t="s">
        <v>92</v>
      </c>
      <c r="C15" s="77">
        <v>170</v>
      </c>
      <c r="D15" s="77">
        <v>178</v>
      </c>
      <c r="E15" s="155">
        <f t="shared" si="0"/>
        <v>8</v>
      </c>
      <c r="F15" s="156">
        <f t="shared" si="6"/>
        <v>4.7058823529411764E-2</v>
      </c>
      <c r="G15" s="77">
        <v>40</v>
      </c>
      <c r="H15" s="77">
        <v>57</v>
      </c>
      <c r="I15" s="155">
        <f t="shared" si="1"/>
        <v>17</v>
      </c>
      <c r="J15" s="156">
        <f t="shared" si="7"/>
        <v>0.42499999999999999</v>
      </c>
      <c r="K15" s="77">
        <v>13</v>
      </c>
      <c r="L15" s="77">
        <v>33</v>
      </c>
      <c r="M15" s="155">
        <f t="shared" si="2"/>
        <v>20</v>
      </c>
      <c r="N15" s="156">
        <f t="shared" si="3"/>
        <v>1.5384615384615385</v>
      </c>
      <c r="O15" s="77">
        <v>130</v>
      </c>
      <c r="P15" s="77">
        <v>139</v>
      </c>
      <c r="Q15" s="155">
        <f t="shared" si="4"/>
        <v>9</v>
      </c>
      <c r="R15" s="156">
        <f t="shared" si="8"/>
        <v>6.9230769230769235E-2</v>
      </c>
      <c r="S15" s="77">
        <v>40</v>
      </c>
      <c r="T15" s="77">
        <v>49</v>
      </c>
      <c r="U15" s="155">
        <f t="shared" si="5"/>
        <v>9</v>
      </c>
      <c r="V15" s="156">
        <f t="shared" si="9"/>
        <v>0.22500000000000001</v>
      </c>
      <c r="W15" s="154">
        <f t="shared" si="10"/>
        <v>393</v>
      </c>
      <c r="X15" s="154">
        <f t="shared" si="11"/>
        <v>456</v>
      </c>
      <c r="Y15" s="175">
        <f t="shared" si="12"/>
        <v>63</v>
      </c>
      <c r="Z15" s="176">
        <f t="shared" si="13"/>
        <v>0.16030534351145037</v>
      </c>
      <c r="AA15" s="10"/>
    </row>
    <row r="16" spans="1:27" s="11" customFormat="1">
      <c r="A16" s="109">
        <v>8</v>
      </c>
      <c r="B16" s="121" t="s">
        <v>93</v>
      </c>
      <c r="C16" s="77">
        <v>65</v>
      </c>
      <c r="D16" s="77">
        <v>68</v>
      </c>
      <c r="E16" s="155">
        <f t="shared" si="0"/>
        <v>3</v>
      </c>
      <c r="F16" s="156">
        <f t="shared" si="6"/>
        <v>4.6153846153846156E-2</v>
      </c>
      <c r="G16" s="77">
        <v>16</v>
      </c>
      <c r="H16" s="77">
        <v>67</v>
      </c>
      <c r="I16" s="155">
        <f t="shared" si="1"/>
        <v>51</v>
      </c>
      <c r="J16" s="156">
        <f t="shared" si="7"/>
        <v>3.1875</v>
      </c>
      <c r="K16" s="77">
        <v>5</v>
      </c>
      <c r="L16" s="77">
        <v>49</v>
      </c>
      <c r="M16" s="155">
        <f t="shared" si="2"/>
        <v>44</v>
      </c>
      <c r="N16" s="156">
        <f t="shared" si="3"/>
        <v>8.8000000000000007</v>
      </c>
      <c r="O16" s="77">
        <v>54</v>
      </c>
      <c r="P16" s="77">
        <v>61</v>
      </c>
      <c r="Q16" s="155">
        <f t="shared" si="4"/>
        <v>7</v>
      </c>
      <c r="R16" s="156">
        <f t="shared" si="8"/>
        <v>0.12962962962962962</v>
      </c>
      <c r="S16" s="77">
        <v>20</v>
      </c>
      <c r="T16" s="77">
        <v>52</v>
      </c>
      <c r="U16" s="155">
        <f t="shared" si="5"/>
        <v>32</v>
      </c>
      <c r="V16" s="156">
        <f t="shared" si="9"/>
        <v>1.6</v>
      </c>
      <c r="W16" s="154">
        <f t="shared" si="10"/>
        <v>160</v>
      </c>
      <c r="X16" s="154">
        <f t="shared" si="11"/>
        <v>297</v>
      </c>
      <c r="Y16" s="175">
        <f t="shared" si="12"/>
        <v>137</v>
      </c>
      <c r="Z16" s="176">
        <f t="shared" si="13"/>
        <v>0.85624999999999996</v>
      </c>
      <c r="AA16" s="10"/>
    </row>
    <row r="17" spans="1:27" s="11" customFormat="1">
      <c r="A17" s="109">
        <v>9</v>
      </c>
      <c r="B17" s="121" t="s">
        <v>94</v>
      </c>
      <c r="C17" s="77">
        <v>424</v>
      </c>
      <c r="D17" s="77">
        <v>451</v>
      </c>
      <c r="E17" s="155">
        <f t="shared" si="0"/>
        <v>27</v>
      </c>
      <c r="F17" s="156">
        <f t="shared" si="6"/>
        <v>6.3679245283018868E-2</v>
      </c>
      <c r="G17" s="77">
        <v>184</v>
      </c>
      <c r="H17" s="77">
        <v>351</v>
      </c>
      <c r="I17" s="155">
        <f t="shared" si="1"/>
        <v>167</v>
      </c>
      <c r="J17" s="156">
        <f t="shared" si="7"/>
        <v>0.90760869565217395</v>
      </c>
      <c r="K17" s="77">
        <v>39</v>
      </c>
      <c r="L17" s="77">
        <v>498</v>
      </c>
      <c r="M17" s="155">
        <f t="shared" si="2"/>
        <v>459</v>
      </c>
      <c r="N17" s="156">
        <f t="shared" si="3"/>
        <v>11.76923076923077</v>
      </c>
      <c r="O17" s="77">
        <v>324</v>
      </c>
      <c r="P17" s="77">
        <v>364</v>
      </c>
      <c r="Q17" s="155">
        <f t="shared" si="4"/>
        <v>40</v>
      </c>
      <c r="R17" s="156">
        <f t="shared" si="8"/>
        <v>0.12345679012345678</v>
      </c>
      <c r="S17" s="77">
        <v>124</v>
      </c>
      <c r="T17" s="77">
        <v>265</v>
      </c>
      <c r="U17" s="155">
        <f t="shared" si="5"/>
        <v>141</v>
      </c>
      <c r="V17" s="156">
        <f t="shared" si="9"/>
        <v>1.1370967741935485</v>
      </c>
      <c r="W17" s="154">
        <f t="shared" si="10"/>
        <v>1095</v>
      </c>
      <c r="X17" s="154">
        <f t="shared" si="11"/>
        <v>1929</v>
      </c>
      <c r="Y17" s="175">
        <f t="shared" si="12"/>
        <v>834</v>
      </c>
      <c r="Z17" s="176">
        <f t="shared" si="13"/>
        <v>0.76164383561643834</v>
      </c>
      <c r="AA17" s="10"/>
    </row>
    <row r="18" spans="1:27" s="11" customFormat="1">
      <c r="A18" s="109">
        <v>10</v>
      </c>
      <c r="B18" s="121" t="s">
        <v>135</v>
      </c>
      <c r="C18" s="77">
        <v>8</v>
      </c>
      <c r="D18" s="77">
        <v>8</v>
      </c>
      <c r="E18" s="155"/>
      <c r="F18" s="156"/>
      <c r="G18" s="77">
        <v>3</v>
      </c>
      <c r="H18" s="77">
        <v>5</v>
      </c>
      <c r="I18" s="155"/>
      <c r="J18" s="156"/>
      <c r="K18" s="77">
        <v>1</v>
      </c>
      <c r="L18" s="77">
        <v>2</v>
      </c>
      <c r="M18" s="155"/>
      <c r="N18" s="156"/>
      <c r="O18" s="77">
        <v>6</v>
      </c>
      <c r="P18" s="77">
        <v>6</v>
      </c>
      <c r="Q18" s="155"/>
      <c r="R18" s="156"/>
      <c r="S18" s="77"/>
      <c r="T18" s="77"/>
      <c r="U18" s="155"/>
      <c r="V18" s="156"/>
      <c r="W18" s="154">
        <f t="shared" si="10"/>
        <v>18</v>
      </c>
      <c r="X18" s="154">
        <f t="shared" si="11"/>
        <v>21</v>
      </c>
      <c r="Y18" s="175">
        <f t="shared" si="12"/>
        <v>3</v>
      </c>
      <c r="Z18" s="176">
        <f t="shared" si="13"/>
        <v>0.16666666666666666</v>
      </c>
      <c r="AA18" s="10"/>
    </row>
    <row r="19" spans="1:27" s="11" customFormat="1">
      <c r="A19" s="109" t="s">
        <v>71</v>
      </c>
      <c r="B19" s="122" t="s">
        <v>13</v>
      </c>
      <c r="C19" s="77">
        <v>229</v>
      </c>
      <c r="D19" s="77">
        <v>243</v>
      </c>
      <c r="E19" s="155">
        <f t="shared" si="0"/>
        <v>14</v>
      </c>
      <c r="F19" s="156">
        <f t="shared" si="6"/>
        <v>6.1135371179039298E-2</v>
      </c>
      <c r="G19" s="77">
        <v>78</v>
      </c>
      <c r="H19" s="77">
        <v>104</v>
      </c>
      <c r="I19" s="155">
        <f t="shared" si="1"/>
        <v>26</v>
      </c>
      <c r="J19" s="156">
        <f t="shared" si="7"/>
        <v>0.33333333333333331</v>
      </c>
      <c r="K19" s="77">
        <v>7</v>
      </c>
      <c r="L19" s="77">
        <v>16</v>
      </c>
      <c r="M19" s="155">
        <f t="shared" si="2"/>
        <v>9</v>
      </c>
      <c r="N19" s="156">
        <f t="shared" si="3"/>
        <v>1.2857142857142858</v>
      </c>
      <c r="O19" s="77">
        <v>189</v>
      </c>
      <c r="P19" s="77">
        <v>212</v>
      </c>
      <c r="Q19" s="155">
        <f t="shared" si="4"/>
        <v>23</v>
      </c>
      <c r="R19" s="156">
        <f t="shared" si="8"/>
        <v>0.12169312169312169</v>
      </c>
      <c r="S19" s="77">
        <v>146</v>
      </c>
      <c r="T19" s="77">
        <v>154</v>
      </c>
      <c r="U19" s="155">
        <f t="shared" si="5"/>
        <v>8</v>
      </c>
      <c r="V19" s="156">
        <f t="shared" si="9"/>
        <v>5.4794520547945202E-2</v>
      </c>
      <c r="W19" s="154">
        <f t="shared" si="10"/>
        <v>649</v>
      </c>
      <c r="X19" s="154">
        <f t="shared" si="11"/>
        <v>729</v>
      </c>
      <c r="Y19" s="175">
        <f t="shared" si="12"/>
        <v>80</v>
      </c>
      <c r="Z19" s="176">
        <f t="shared" si="13"/>
        <v>0.12326656394453005</v>
      </c>
      <c r="AA19" s="10"/>
    </row>
    <row r="20" spans="1:27" s="11" customFormat="1" ht="15.75" thickBot="1">
      <c r="A20" s="110"/>
      <c r="B20" s="174" t="s">
        <v>19</v>
      </c>
      <c r="C20" s="147">
        <f>SUM(C9:C19)</f>
        <v>2341</v>
      </c>
      <c r="D20" s="147">
        <f>SUM(D9:D19)</f>
        <v>2626</v>
      </c>
      <c r="E20" s="147">
        <f t="shared" ref="E20" si="14">D20-C20</f>
        <v>285</v>
      </c>
      <c r="F20" s="148">
        <f t="shared" ref="F20" si="15">E20/C20</f>
        <v>0.12174284493806066</v>
      </c>
      <c r="G20" s="147">
        <f>SUM(G9:G19)</f>
        <v>838</v>
      </c>
      <c r="H20" s="147">
        <f>SUM(H9:H19)</f>
        <v>1372</v>
      </c>
      <c r="I20" s="147">
        <f t="shared" si="1"/>
        <v>534</v>
      </c>
      <c r="J20" s="148">
        <f t="shared" si="7"/>
        <v>0.63723150357995229</v>
      </c>
      <c r="K20" s="147">
        <f>SUM(K9:K19)</f>
        <v>175</v>
      </c>
      <c r="L20" s="147">
        <f>SUM(L9:L19)</f>
        <v>1396</v>
      </c>
      <c r="M20" s="147">
        <f t="shared" ref="M20" si="16">L20-K20</f>
        <v>1221</v>
      </c>
      <c r="N20" s="148">
        <f t="shared" ref="N20" si="17">M20/K20</f>
        <v>6.9771428571428569</v>
      </c>
      <c r="O20" s="147">
        <f>SUM(O9:O19)</f>
        <v>1715</v>
      </c>
      <c r="P20" s="147">
        <f>SUM(P9:P19)</f>
        <v>2017</v>
      </c>
      <c r="Q20" s="147">
        <f t="shared" si="4"/>
        <v>302</v>
      </c>
      <c r="R20" s="148">
        <f t="shared" si="8"/>
        <v>0.1760932944606414</v>
      </c>
      <c r="S20" s="147">
        <f>SUM(S9:S19)</f>
        <v>688</v>
      </c>
      <c r="T20" s="147">
        <f>SUM(T9:T19)</f>
        <v>1139</v>
      </c>
      <c r="U20" s="147">
        <f t="shared" si="5"/>
        <v>451</v>
      </c>
      <c r="V20" s="148">
        <f t="shared" si="9"/>
        <v>0.65552325581395354</v>
      </c>
      <c r="W20" s="147">
        <f>SUM(W9:W19)</f>
        <v>5757</v>
      </c>
      <c r="X20" s="147">
        <f>SUM(X9:X19)</f>
        <v>8550</v>
      </c>
      <c r="Y20" s="147">
        <f t="shared" si="12"/>
        <v>2793</v>
      </c>
      <c r="Z20" s="149">
        <f t="shared" si="13"/>
        <v>0.48514851485148514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zoomScale="89" zoomScaleNormal="89" workbookViewId="0">
      <selection activeCell="E24" sqref="E24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7.85546875" style="3" customWidth="1"/>
    <col min="5" max="5" width="8" style="3" customWidth="1"/>
    <col min="6" max="6" width="4.7109375" style="3" customWidth="1"/>
    <col min="7" max="7" width="7.28515625" style="3" customWidth="1"/>
    <col min="8" max="8" width="7" style="3" customWidth="1"/>
    <col min="9" max="9" width="7.85546875" style="3" customWidth="1"/>
    <col min="10" max="10" width="4.42578125" style="3" customWidth="1"/>
    <col min="11" max="11" width="8" style="3" customWidth="1"/>
    <col min="12" max="12" width="8.140625" style="3" customWidth="1"/>
    <col min="13" max="13" width="7.140625" style="3" customWidth="1"/>
    <col min="14" max="14" width="5.7109375" style="3" customWidth="1"/>
    <col min="15" max="15" width="8.42578125" style="3" customWidth="1"/>
    <col min="16" max="16" width="7.85546875" style="3" customWidth="1"/>
    <col min="17" max="17" width="8" style="3" customWidth="1"/>
    <col min="18" max="18" width="4.5703125" style="3" customWidth="1"/>
    <col min="19" max="19" width="8" style="3" customWidth="1"/>
    <col min="20" max="20" width="7.85546875" style="3" customWidth="1"/>
    <col min="21" max="21" width="7.425781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8.140625" style="3" customWidth="1"/>
    <col min="26" max="26" width="6.140625" style="3" customWidth="1"/>
    <col min="27" max="27" width="6.57031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9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7"/>
      <c r="B4" s="58"/>
      <c r="C4" s="58"/>
      <c r="D4" s="229" t="s">
        <v>75</v>
      </c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7"/>
      <c r="Y4" s="227"/>
      <c r="Z4" s="227"/>
      <c r="AA4" s="228"/>
    </row>
    <row r="5" spans="1:27" s="10" customFormat="1" ht="15" customHeight="1">
      <c r="A5" s="59"/>
      <c r="B5" s="55" t="s">
        <v>0</v>
      </c>
      <c r="C5" s="56" t="s">
        <v>46</v>
      </c>
      <c r="D5" s="219" t="s">
        <v>15</v>
      </c>
      <c r="E5" s="219"/>
      <c r="F5" s="219"/>
      <c r="G5" s="219"/>
      <c r="H5" s="219" t="s">
        <v>50</v>
      </c>
      <c r="I5" s="219"/>
      <c r="J5" s="219" t="s">
        <v>16</v>
      </c>
      <c r="K5" s="219"/>
      <c r="L5" s="219" t="s">
        <v>16</v>
      </c>
      <c r="M5" s="219"/>
      <c r="N5" s="219" t="s">
        <v>16</v>
      </c>
      <c r="O5" s="219"/>
      <c r="P5" s="219" t="s">
        <v>17</v>
      </c>
      <c r="Q5" s="219"/>
      <c r="R5" s="219"/>
      <c r="S5" s="219"/>
      <c r="T5" s="219" t="s">
        <v>18</v>
      </c>
      <c r="U5" s="219"/>
      <c r="V5" s="219"/>
      <c r="W5" s="219"/>
      <c r="X5" s="219" t="s">
        <v>14</v>
      </c>
      <c r="Y5" s="219"/>
      <c r="Z5" s="219"/>
      <c r="AA5" s="220"/>
    </row>
    <row r="6" spans="1:27" s="10" customFormat="1">
      <c r="A6" s="59"/>
      <c r="B6" s="55" t="s">
        <v>1</v>
      </c>
      <c r="C6" s="56" t="s">
        <v>47</v>
      </c>
      <c r="D6" s="55" t="s">
        <v>144</v>
      </c>
      <c r="E6" s="55" t="s">
        <v>149</v>
      </c>
      <c r="F6" s="219" t="s">
        <v>22</v>
      </c>
      <c r="G6" s="219"/>
      <c r="H6" s="55" t="s">
        <v>144</v>
      </c>
      <c r="I6" s="55" t="s">
        <v>149</v>
      </c>
      <c r="J6" s="219" t="s">
        <v>22</v>
      </c>
      <c r="K6" s="219"/>
      <c r="L6" s="55" t="s">
        <v>144</v>
      </c>
      <c r="M6" s="55" t="s">
        <v>149</v>
      </c>
      <c r="N6" s="219" t="s">
        <v>22</v>
      </c>
      <c r="O6" s="219"/>
      <c r="P6" s="55" t="s">
        <v>144</v>
      </c>
      <c r="Q6" s="55" t="s">
        <v>149</v>
      </c>
      <c r="R6" s="219" t="s">
        <v>22</v>
      </c>
      <c r="S6" s="219"/>
      <c r="T6" s="55" t="s">
        <v>144</v>
      </c>
      <c r="U6" s="55" t="s">
        <v>149</v>
      </c>
      <c r="V6" s="219" t="s">
        <v>22</v>
      </c>
      <c r="W6" s="219"/>
      <c r="X6" s="55" t="s">
        <v>144</v>
      </c>
      <c r="Y6" s="55" t="s">
        <v>149</v>
      </c>
      <c r="Z6" s="219" t="s">
        <v>22</v>
      </c>
      <c r="AA6" s="220"/>
    </row>
    <row r="7" spans="1:27" s="10" customFormat="1" ht="28.5" customHeight="1">
      <c r="A7" s="60" t="s">
        <v>2</v>
      </c>
      <c r="B7" s="102" t="s">
        <v>24</v>
      </c>
      <c r="C7" s="103">
        <f>Y7/Y20</f>
        <v>5.9649122807017545E-3</v>
      </c>
      <c r="D7" s="77">
        <v>18</v>
      </c>
      <c r="E7" s="77">
        <v>18</v>
      </c>
      <c r="F7" s="117">
        <f t="shared" ref="F7:F20" si="0">E7-D7</f>
        <v>0</v>
      </c>
      <c r="G7" s="118">
        <f t="shared" ref="G7:G20" si="1">F7/D7</f>
        <v>0</v>
      </c>
      <c r="H7" s="77">
        <v>7</v>
      </c>
      <c r="I7" s="77">
        <v>8</v>
      </c>
      <c r="J7" s="119">
        <f>I7-H7</f>
        <v>1</v>
      </c>
      <c r="K7" s="118">
        <f>J7/H7</f>
        <v>0.14285714285714285</v>
      </c>
      <c r="L7" s="77"/>
      <c r="M7" s="77">
        <v>2</v>
      </c>
      <c r="N7" s="119"/>
      <c r="O7" s="118"/>
      <c r="P7" s="77">
        <v>13</v>
      </c>
      <c r="Q7" s="77">
        <v>15</v>
      </c>
      <c r="R7" s="119">
        <f>Q7-P7</f>
        <v>2</v>
      </c>
      <c r="S7" s="118">
        <f>R7/P7</f>
        <v>0.15384615384615385</v>
      </c>
      <c r="T7" s="77">
        <v>7</v>
      </c>
      <c r="U7" s="77">
        <v>8</v>
      </c>
      <c r="V7" s="119">
        <f>U7-T7</f>
        <v>1</v>
      </c>
      <c r="W7" s="118">
        <f>V7/T7</f>
        <v>0.14285714285714285</v>
      </c>
      <c r="X7" s="119">
        <f>D7+H7+L7+P7+T7</f>
        <v>45</v>
      </c>
      <c r="Y7" s="119">
        <f>E7+I7+M7+Q7+U7</f>
        <v>51</v>
      </c>
      <c r="Z7" s="119">
        <f>Y7-X7</f>
        <v>6</v>
      </c>
      <c r="AA7" s="120">
        <f>Z7/X7</f>
        <v>0.13333333333333333</v>
      </c>
    </row>
    <row r="8" spans="1:27" s="10" customFormat="1" ht="13.5" customHeight="1">
      <c r="A8" s="60" t="s">
        <v>29</v>
      </c>
      <c r="B8" s="102" t="s">
        <v>25</v>
      </c>
      <c r="C8" s="103">
        <f>Y8/Y20</f>
        <v>1.5204678362573099E-3</v>
      </c>
      <c r="D8" s="77">
        <v>2</v>
      </c>
      <c r="E8" s="77">
        <v>2</v>
      </c>
      <c r="F8" s="117">
        <f t="shared" si="0"/>
        <v>0</v>
      </c>
      <c r="G8" s="118">
        <f t="shared" si="1"/>
        <v>0</v>
      </c>
      <c r="H8" s="77">
        <v>3</v>
      </c>
      <c r="I8" s="77">
        <v>4</v>
      </c>
      <c r="J8" s="119"/>
      <c r="K8" s="118"/>
      <c r="L8" s="77">
        <v>1</v>
      </c>
      <c r="M8" s="77">
        <v>2</v>
      </c>
      <c r="N8" s="119"/>
      <c r="O8" s="118"/>
      <c r="P8" s="77">
        <v>2</v>
      </c>
      <c r="Q8" s="77">
        <v>3</v>
      </c>
      <c r="R8" s="119">
        <f t="shared" ref="R8:R19" si="2">Q8-P8</f>
        <v>1</v>
      </c>
      <c r="S8" s="118">
        <f t="shared" ref="S8:S19" si="3">R8/P8</f>
        <v>0.5</v>
      </c>
      <c r="T8" s="77">
        <v>2</v>
      </c>
      <c r="U8" s="77">
        <v>2</v>
      </c>
      <c r="V8" s="119">
        <f t="shared" ref="V8:V19" si="4">U8-T8</f>
        <v>0</v>
      </c>
      <c r="W8" s="118">
        <f t="shared" ref="W8:W19" si="5">V8/T8</f>
        <v>0</v>
      </c>
      <c r="X8" s="119">
        <f t="shared" ref="X8:Y20" si="6">D8+H8+L8+P8+T8</f>
        <v>10</v>
      </c>
      <c r="Y8" s="119">
        <f t="shared" si="6"/>
        <v>13</v>
      </c>
      <c r="Z8" s="119">
        <f t="shared" ref="Z8:Z19" si="7">Y8-X8</f>
        <v>3</v>
      </c>
      <c r="AA8" s="120">
        <f t="shared" ref="AA8:AA19" si="8">Z8/X8</f>
        <v>0.3</v>
      </c>
    </row>
    <row r="9" spans="1:27" s="10" customFormat="1" ht="15">
      <c r="A9" s="60" t="s">
        <v>3</v>
      </c>
      <c r="B9" s="102" t="s">
        <v>4</v>
      </c>
      <c r="C9" s="103">
        <f>Y9/Y20</f>
        <v>6.5146198830409355E-2</v>
      </c>
      <c r="D9" s="77">
        <v>239</v>
      </c>
      <c r="E9" s="77">
        <v>247</v>
      </c>
      <c r="F9" s="117">
        <f t="shared" si="0"/>
        <v>8</v>
      </c>
      <c r="G9" s="118">
        <f t="shared" si="1"/>
        <v>3.3472803347280332E-2</v>
      </c>
      <c r="H9" s="77">
        <v>73</v>
      </c>
      <c r="I9" s="77">
        <v>95</v>
      </c>
      <c r="J9" s="119">
        <f t="shared" ref="J9:J19" si="9">I9-H9</f>
        <v>22</v>
      </c>
      <c r="K9" s="118">
        <f t="shared" ref="K9:K19" si="10">J9/H9</f>
        <v>0.30136986301369861</v>
      </c>
      <c r="L9" s="77">
        <v>14</v>
      </c>
      <c r="M9" s="77">
        <v>29</v>
      </c>
      <c r="N9" s="119">
        <f t="shared" ref="N9:N20" si="11">M9-L9</f>
        <v>15</v>
      </c>
      <c r="O9" s="118">
        <f t="shared" ref="O9:O19" si="12">N9/L9</f>
        <v>1.0714285714285714</v>
      </c>
      <c r="P9" s="77">
        <v>148</v>
      </c>
      <c r="Q9" s="77">
        <v>155</v>
      </c>
      <c r="R9" s="119">
        <f t="shared" si="2"/>
        <v>7</v>
      </c>
      <c r="S9" s="118">
        <f t="shared" si="3"/>
        <v>4.72972972972973E-2</v>
      </c>
      <c r="T9" s="77">
        <v>26</v>
      </c>
      <c r="U9" s="77">
        <v>31</v>
      </c>
      <c r="V9" s="119">
        <f t="shared" si="4"/>
        <v>5</v>
      </c>
      <c r="W9" s="118">
        <f t="shared" si="5"/>
        <v>0.19230769230769232</v>
      </c>
      <c r="X9" s="119">
        <f t="shared" si="6"/>
        <v>500</v>
      </c>
      <c r="Y9" s="119">
        <f t="shared" si="6"/>
        <v>557</v>
      </c>
      <c r="Z9" s="119">
        <f t="shared" si="7"/>
        <v>57</v>
      </c>
      <c r="AA9" s="120">
        <f t="shared" si="8"/>
        <v>0.114</v>
      </c>
    </row>
    <row r="10" spans="1:27" s="10" customFormat="1" ht="51" customHeight="1">
      <c r="A10" s="60" t="s">
        <v>68</v>
      </c>
      <c r="B10" s="102" t="s">
        <v>69</v>
      </c>
      <c r="C10" s="103">
        <f>Y10/Y20</f>
        <v>5.8479532163742691E-4</v>
      </c>
      <c r="D10" s="77">
        <v>5</v>
      </c>
      <c r="E10" s="77">
        <v>5</v>
      </c>
      <c r="F10" s="117">
        <f t="shared" si="0"/>
        <v>0</v>
      </c>
      <c r="G10" s="118">
        <f t="shared" si="1"/>
        <v>0</v>
      </c>
      <c r="H10" s="77"/>
      <c r="I10" s="77"/>
      <c r="J10" s="119"/>
      <c r="K10" s="118"/>
      <c r="L10" s="77"/>
      <c r="M10" s="77"/>
      <c r="N10" s="119"/>
      <c r="O10" s="118"/>
      <c r="P10" s="77"/>
      <c r="Q10" s="77"/>
      <c r="R10" s="119"/>
      <c r="S10" s="118"/>
      <c r="T10" s="77"/>
      <c r="U10" s="77"/>
      <c r="V10" s="119"/>
      <c r="W10" s="118"/>
      <c r="X10" s="119">
        <f t="shared" si="6"/>
        <v>5</v>
      </c>
      <c r="Y10" s="119">
        <f t="shared" si="6"/>
        <v>5</v>
      </c>
      <c r="Z10" s="119">
        <f t="shared" si="7"/>
        <v>0</v>
      </c>
      <c r="AA10" s="120">
        <f t="shared" si="8"/>
        <v>0</v>
      </c>
    </row>
    <row r="11" spans="1:27" s="10" customFormat="1" ht="78.599999999999994" customHeight="1">
      <c r="A11" s="60" t="s">
        <v>5</v>
      </c>
      <c r="B11" s="102" t="s">
        <v>31</v>
      </c>
      <c r="C11" s="103">
        <f>Y11/Y20</f>
        <v>3.2748538011695906E-3</v>
      </c>
      <c r="D11" s="77">
        <v>11</v>
      </c>
      <c r="E11" s="77">
        <v>13</v>
      </c>
      <c r="F11" s="117">
        <f t="shared" si="0"/>
        <v>2</v>
      </c>
      <c r="G11" s="118">
        <f t="shared" si="1"/>
        <v>0.18181818181818182</v>
      </c>
      <c r="H11" s="77">
        <v>6</v>
      </c>
      <c r="I11" s="77">
        <v>9</v>
      </c>
      <c r="J11" s="119">
        <f t="shared" si="9"/>
        <v>3</v>
      </c>
      <c r="K11" s="118">
        <f t="shared" si="10"/>
        <v>0.5</v>
      </c>
      <c r="L11" s="77">
        <v>1</v>
      </c>
      <c r="M11" s="77">
        <v>1</v>
      </c>
      <c r="N11" s="119">
        <f t="shared" si="11"/>
        <v>0</v>
      </c>
      <c r="O11" s="118">
        <f t="shared" si="12"/>
        <v>0</v>
      </c>
      <c r="P11" s="77">
        <v>2</v>
      </c>
      <c r="Q11" s="77">
        <v>3</v>
      </c>
      <c r="R11" s="119">
        <f t="shared" si="2"/>
        <v>1</v>
      </c>
      <c r="S11" s="118">
        <f t="shared" si="3"/>
        <v>0.5</v>
      </c>
      <c r="T11" s="77">
        <v>1</v>
      </c>
      <c r="U11" s="77">
        <v>2</v>
      </c>
      <c r="V11" s="119"/>
      <c r="W11" s="118"/>
      <c r="X11" s="119">
        <f t="shared" si="6"/>
        <v>21</v>
      </c>
      <c r="Y11" s="119">
        <f t="shared" si="6"/>
        <v>28</v>
      </c>
      <c r="Z11" s="119">
        <f t="shared" si="7"/>
        <v>7</v>
      </c>
      <c r="AA11" s="120">
        <f t="shared" si="8"/>
        <v>0.33333333333333331</v>
      </c>
    </row>
    <row r="12" spans="1:27" s="10" customFormat="1" ht="15">
      <c r="A12" s="60" t="s">
        <v>6</v>
      </c>
      <c r="B12" s="102" t="s">
        <v>7</v>
      </c>
      <c r="C12" s="103">
        <f>Y12/Y20</f>
        <v>5.7426900584795319E-2</v>
      </c>
      <c r="D12" s="77">
        <v>155</v>
      </c>
      <c r="E12" s="77">
        <v>171</v>
      </c>
      <c r="F12" s="117">
        <f t="shared" si="0"/>
        <v>16</v>
      </c>
      <c r="G12" s="118">
        <f t="shared" si="1"/>
        <v>0.1032258064516129</v>
      </c>
      <c r="H12" s="77">
        <v>38</v>
      </c>
      <c r="I12" s="77">
        <v>51</v>
      </c>
      <c r="J12" s="119">
        <f t="shared" si="9"/>
        <v>13</v>
      </c>
      <c r="K12" s="118">
        <f t="shared" si="10"/>
        <v>0.34210526315789475</v>
      </c>
      <c r="L12" s="77">
        <v>12</v>
      </c>
      <c r="M12" s="77">
        <v>28</v>
      </c>
      <c r="N12" s="119">
        <f t="shared" si="11"/>
        <v>16</v>
      </c>
      <c r="O12" s="118">
        <f t="shared" si="12"/>
        <v>1.3333333333333333</v>
      </c>
      <c r="P12" s="77">
        <v>147</v>
      </c>
      <c r="Q12" s="77">
        <v>153</v>
      </c>
      <c r="R12" s="119">
        <f t="shared" si="2"/>
        <v>6</v>
      </c>
      <c r="S12" s="118">
        <f t="shared" si="3"/>
        <v>4.0816326530612242E-2</v>
      </c>
      <c r="T12" s="77">
        <v>74</v>
      </c>
      <c r="U12" s="77">
        <v>88</v>
      </c>
      <c r="V12" s="119">
        <f t="shared" si="4"/>
        <v>14</v>
      </c>
      <c r="W12" s="118">
        <f t="shared" si="5"/>
        <v>0.1891891891891892</v>
      </c>
      <c r="X12" s="119">
        <f t="shared" si="6"/>
        <v>426</v>
      </c>
      <c r="Y12" s="119">
        <f t="shared" si="6"/>
        <v>491</v>
      </c>
      <c r="Z12" s="119">
        <f t="shared" si="7"/>
        <v>65</v>
      </c>
      <c r="AA12" s="120">
        <f t="shared" si="8"/>
        <v>0.15258215962441316</v>
      </c>
    </row>
    <row r="13" spans="1:27" s="10" customFormat="1" ht="15">
      <c r="A13" s="60" t="s">
        <v>8</v>
      </c>
      <c r="B13" s="102" t="s">
        <v>9</v>
      </c>
      <c r="C13" s="103">
        <f>Y13/Y20</f>
        <v>0.18748538011695906</v>
      </c>
      <c r="D13" s="77">
        <v>543</v>
      </c>
      <c r="E13" s="77">
        <v>586</v>
      </c>
      <c r="F13" s="117">
        <f t="shared" si="0"/>
        <v>43</v>
      </c>
      <c r="G13" s="118">
        <f t="shared" si="1"/>
        <v>7.918968692449356E-2</v>
      </c>
      <c r="H13" s="77">
        <v>199</v>
      </c>
      <c r="I13" s="77">
        <v>276</v>
      </c>
      <c r="J13" s="119">
        <f t="shared" si="9"/>
        <v>77</v>
      </c>
      <c r="K13" s="118">
        <f t="shared" si="10"/>
        <v>0.38693467336683418</v>
      </c>
      <c r="L13" s="77">
        <v>36</v>
      </c>
      <c r="M13" s="77">
        <v>129</v>
      </c>
      <c r="N13" s="119">
        <f t="shared" si="11"/>
        <v>93</v>
      </c>
      <c r="O13" s="118">
        <f t="shared" si="12"/>
        <v>2.5833333333333335</v>
      </c>
      <c r="P13" s="77">
        <v>392</v>
      </c>
      <c r="Q13" s="77">
        <v>451</v>
      </c>
      <c r="R13" s="119">
        <f t="shared" si="2"/>
        <v>59</v>
      </c>
      <c r="S13" s="118">
        <f t="shared" si="3"/>
        <v>0.15051020408163265</v>
      </c>
      <c r="T13" s="77">
        <v>122</v>
      </c>
      <c r="U13" s="77">
        <v>161</v>
      </c>
      <c r="V13" s="119">
        <f t="shared" si="4"/>
        <v>39</v>
      </c>
      <c r="W13" s="118">
        <f t="shared" si="5"/>
        <v>0.31967213114754101</v>
      </c>
      <c r="X13" s="119">
        <f t="shared" si="6"/>
        <v>1292</v>
      </c>
      <c r="Y13" s="119">
        <f t="shared" si="6"/>
        <v>1603</v>
      </c>
      <c r="Z13" s="119">
        <f t="shared" si="7"/>
        <v>311</v>
      </c>
      <c r="AA13" s="120">
        <f t="shared" si="8"/>
        <v>0.24071207430340558</v>
      </c>
    </row>
    <row r="14" spans="1:27" s="10" customFormat="1" ht="26.25">
      <c r="A14" s="60" t="s">
        <v>10</v>
      </c>
      <c r="B14" s="102" t="s">
        <v>26</v>
      </c>
      <c r="C14" s="103">
        <f>Y14/Y20</f>
        <v>4.3391812865497079E-2</v>
      </c>
      <c r="D14" s="77">
        <v>58</v>
      </c>
      <c r="E14" s="77">
        <v>66</v>
      </c>
      <c r="F14" s="117">
        <f t="shared" si="0"/>
        <v>8</v>
      </c>
      <c r="G14" s="118">
        <f t="shared" si="1"/>
        <v>0.13793103448275862</v>
      </c>
      <c r="H14" s="77">
        <v>39</v>
      </c>
      <c r="I14" s="77">
        <v>111</v>
      </c>
      <c r="J14" s="119">
        <f t="shared" si="9"/>
        <v>72</v>
      </c>
      <c r="K14" s="118">
        <f t="shared" si="10"/>
        <v>1.8461538461538463</v>
      </c>
      <c r="L14" s="77">
        <v>3</v>
      </c>
      <c r="M14" s="77">
        <v>43</v>
      </c>
      <c r="N14" s="119"/>
      <c r="O14" s="118"/>
      <c r="P14" s="77">
        <v>68</v>
      </c>
      <c r="Q14" s="77">
        <v>86</v>
      </c>
      <c r="R14" s="119">
        <f t="shared" si="2"/>
        <v>18</v>
      </c>
      <c r="S14" s="118">
        <f t="shared" si="3"/>
        <v>0.26470588235294118</v>
      </c>
      <c r="T14" s="77">
        <v>18</v>
      </c>
      <c r="U14" s="77">
        <v>65</v>
      </c>
      <c r="V14" s="119">
        <f t="shared" si="4"/>
        <v>47</v>
      </c>
      <c r="W14" s="118">
        <f t="shared" si="5"/>
        <v>2.6111111111111112</v>
      </c>
      <c r="X14" s="119">
        <f t="shared" si="6"/>
        <v>186</v>
      </c>
      <c r="Y14" s="119">
        <f t="shared" si="6"/>
        <v>371</v>
      </c>
      <c r="Z14" s="119">
        <f t="shared" si="7"/>
        <v>185</v>
      </c>
      <c r="AA14" s="120">
        <f t="shared" si="8"/>
        <v>0.9946236559139785</v>
      </c>
    </row>
    <row r="15" spans="1:27" s="10" customFormat="1" ht="36.75" customHeight="1">
      <c r="A15" s="60" t="s">
        <v>30</v>
      </c>
      <c r="B15" s="102" t="s">
        <v>27</v>
      </c>
      <c r="C15" s="103">
        <f>Y15/Y20</f>
        <v>0.24</v>
      </c>
      <c r="D15" s="77">
        <v>149</v>
      </c>
      <c r="E15" s="77">
        <v>169</v>
      </c>
      <c r="F15" s="117">
        <f t="shared" si="0"/>
        <v>20</v>
      </c>
      <c r="G15" s="118">
        <f t="shared" si="1"/>
        <v>0.13422818791946309</v>
      </c>
      <c r="H15" s="77">
        <v>104</v>
      </c>
      <c r="I15" s="77">
        <v>315</v>
      </c>
      <c r="J15" s="119">
        <f t="shared" si="9"/>
        <v>211</v>
      </c>
      <c r="K15" s="118">
        <f t="shared" si="10"/>
        <v>2.0288461538461537</v>
      </c>
      <c r="L15" s="77">
        <v>49</v>
      </c>
      <c r="M15" s="77">
        <v>955</v>
      </c>
      <c r="N15" s="119">
        <f t="shared" si="11"/>
        <v>906</v>
      </c>
      <c r="O15" s="118">
        <f t="shared" si="12"/>
        <v>18.489795918367346</v>
      </c>
      <c r="P15" s="77">
        <v>194</v>
      </c>
      <c r="Q15" s="77">
        <v>248</v>
      </c>
      <c r="R15" s="119">
        <f t="shared" si="2"/>
        <v>54</v>
      </c>
      <c r="S15" s="118">
        <f t="shared" si="3"/>
        <v>0.27835051546391754</v>
      </c>
      <c r="T15" s="77">
        <v>126</v>
      </c>
      <c r="U15" s="77">
        <v>365</v>
      </c>
      <c r="V15" s="119">
        <f t="shared" si="4"/>
        <v>239</v>
      </c>
      <c r="W15" s="118">
        <f t="shared" si="5"/>
        <v>1.8968253968253967</v>
      </c>
      <c r="X15" s="119">
        <f t="shared" si="6"/>
        <v>622</v>
      </c>
      <c r="Y15" s="119">
        <f t="shared" si="6"/>
        <v>2052</v>
      </c>
      <c r="Z15" s="119">
        <f t="shared" si="7"/>
        <v>1430</v>
      </c>
      <c r="AA15" s="120">
        <f t="shared" si="8"/>
        <v>2.2990353697749195</v>
      </c>
    </row>
    <row r="16" spans="1:27" s="10" customFormat="1" ht="27" customHeight="1">
      <c r="A16" s="60" t="s">
        <v>36</v>
      </c>
      <c r="B16" s="102" t="s">
        <v>37</v>
      </c>
      <c r="C16" s="103">
        <f>Y16/Y20</f>
        <v>1.6374269005847954E-2</v>
      </c>
      <c r="D16" s="77">
        <v>80</v>
      </c>
      <c r="E16" s="77">
        <v>93</v>
      </c>
      <c r="F16" s="117">
        <f t="shared" si="0"/>
        <v>13</v>
      </c>
      <c r="G16" s="118">
        <f t="shared" si="1"/>
        <v>0.16250000000000001</v>
      </c>
      <c r="H16" s="77">
        <v>9</v>
      </c>
      <c r="I16" s="77">
        <v>11</v>
      </c>
      <c r="J16" s="119">
        <f t="shared" si="9"/>
        <v>2</v>
      </c>
      <c r="K16" s="118">
        <f t="shared" si="10"/>
        <v>0.22222222222222221</v>
      </c>
      <c r="L16" s="77">
        <v>2</v>
      </c>
      <c r="M16" s="77">
        <v>4</v>
      </c>
      <c r="N16" s="119">
        <f t="shared" si="11"/>
        <v>2</v>
      </c>
      <c r="O16" s="118">
        <f t="shared" si="12"/>
        <v>1</v>
      </c>
      <c r="P16" s="77">
        <v>24</v>
      </c>
      <c r="Q16" s="77">
        <v>29</v>
      </c>
      <c r="R16" s="119">
        <f t="shared" si="2"/>
        <v>5</v>
      </c>
      <c r="S16" s="118">
        <f t="shared" si="3"/>
        <v>0.20833333333333334</v>
      </c>
      <c r="T16" s="77">
        <v>3</v>
      </c>
      <c r="U16" s="77">
        <v>3</v>
      </c>
      <c r="V16" s="119">
        <f t="shared" si="4"/>
        <v>0</v>
      </c>
      <c r="W16" s="118">
        <f t="shared" si="5"/>
        <v>0</v>
      </c>
      <c r="X16" s="119">
        <f t="shared" si="6"/>
        <v>118</v>
      </c>
      <c r="Y16" s="119">
        <f t="shared" si="6"/>
        <v>140</v>
      </c>
      <c r="Z16" s="119">
        <f t="shared" si="7"/>
        <v>22</v>
      </c>
      <c r="AA16" s="120">
        <f t="shared" si="8"/>
        <v>0.1864406779661017</v>
      </c>
    </row>
    <row r="17" spans="1:27" s="10" customFormat="1" ht="39">
      <c r="A17" s="60" t="s">
        <v>11</v>
      </c>
      <c r="B17" s="102" t="s">
        <v>32</v>
      </c>
      <c r="C17" s="103">
        <f>Y17/Y20</f>
        <v>7.5438596491228069E-2</v>
      </c>
      <c r="D17" s="77">
        <v>173</v>
      </c>
      <c r="E17" s="77">
        <v>287</v>
      </c>
      <c r="F17" s="117">
        <f t="shared" si="0"/>
        <v>114</v>
      </c>
      <c r="G17" s="118">
        <f t="shared" si="1"/>
        <v>0.65895953757225434</v>
      </c>
      <c r="H17" s="77">
        <v>53</v>
      </c>
      <c r="I17" s="77">
        <v>75</v>
      </c>
      <c r="J17" s="119">
        <f t="shared" si="9"/>
        <v>22</v>
      </c>
      <c r="K17" s="118">
        <f t="shared" si="10"/>
        <v>0.41509433962264153</v>
      </c>
      <c r="L17" s="77">
        <v>6</v>
      </c>
      <c r="M17" s="77">
        <v>20</v>
      </c>
      <c r="N17" s="119">
        <f t="shared" si="11"/>
        <v>14</v>
      </c>
      <c r="O17" s="118">
        <f t="shared" si="12"/>
        <v>2.3333333333333335</v>
      </c>
      <c r="P17" s="77">
        <v>129</v>
      </c>
      <c r="Q17" s="77">
        <v>189</v>
      </c>
      <c r="R17" s="119">
        <f t="shared" si="2"/>
        <v>60</v>
      </c>
      <c r="S17" s="118">
        <f t="shared" si="3"/>
        <v>0.46511627906976744</v>
      </c>
      <c r="T17" s="77">
        <v>43</v>
      </c>
      <c r="U17" s="77">
        <v>74</v>
      </c>
      <c r="V17" s="119">
        <f t="shared" si="4"/>
        <v>31</v>
      </c>
      <c r="W17" s="118">
        <f t="shared" si="5"/>
        <v>0.72093023255813948</v>
      </c>
      <c r="X17" s="119">
        <f t="shared" si="6"/>
        <v>404</v>
      </c>
      <c r="Y17" s="119">
        <f t="shared" si="6"/>
        <v>645</v>
      </c>
      <c r="Z17" s="119">
        <f t="shared" si="7"/>
        <v>241</v>
      </c>
      <c r="AA17" s="120">
        <f t="shared" si="8"/>
        <v>0.59653465346534651</v>
      </c>
    </row>
    <row r="18" spans="1:27" s="10" customFormat="1" ht="15">
      <c r="A18" s="61"/>
      <c r="B18" s="104" t="s">
        <v>28</v>
      </c>
      <c r="C18" s="103">
        <f>Y18/Y20</f>
        <v>0.21812865497076023</v>
      </c>
      <c r="D18" s="77">
        <v>679</v>
      </c>
      <c r="E18" s="77">
        <v>726</v>
      </c>
      <c r="F18" s="117">
        <f t="shared" si="0"/>
        <v>47</v>
      </c>
      <c r="G18" s="118">
        <f t="shared" si="1"/>
        <v>6.9219440353460976E-2</v>
      </c>
      <c r="H18" s="77">
        <v>229</v>
      </c>
      <c r="I18" s="77">
        <v>313</v>
      </c>
      <c r="J18" s="119">
        <f t="shared" si="9"/>
        <v>84</v>
      </c>
      <c r="K18" s="118">
        <f t="shared" si="10"/>
        <v>0.36681222707423583</v>
      </c>
      <c r="L18" s="77">
        <v>44</v>
      </c>
      <c r="M18" s="77">
        <v>167</v>
      </c>
      <c r="N18" s="119">
        <f t="shared" si="11"/>
        <v>123</v>
      </c>
      <c r="O18" s="118">
        <f t="shared" si="12"/>
        <v>2.7954545454545454</v>
      </c>
      <c r="P18" s="77">
        <v>407</v>
      </c>
      <c r="Q18" s="77">
        <v>473</v>
      </c>
      <c r="R18" s="119">
        <f t="shared" si="2"/>
        <v>66</v>
      </c>
      <c r="S18" s="118">
        <f t="shared" si="3"/>
        <v>0.16216216216216217</v>
      </c>
      <c r="T18" s="77">
        <v>120</v>
      </c>
      <c r="U18" s="77">
        <v>186</v>
      </c>
      <c r="V18" s="119">
        <f t="shared" si="4"/>
        <v>66</v>
      </c>
      <c r="W18" s="118">
        <f t="shared" si="5"/>
        <v>0.55000000000000004</v>
      </c>
      <c r="X18" s="119">
        <f t="shared" si="6"/>
        <v>1479</v>
      </c>
      <c r="Y18" s="119">
        <f t="shared" si="6"/>
        <v>1865</v>
      </c>
      <c r="Z18" s="119">
        <f t="shared" si="7"/>
        <v>386</v>
      </c>
      <c r="AA18" s="120">
        <f t="shared" si="8"/>
        <v>0.26098715348208251</v>
      </c>
    </row>
    <row r="19" spans="1:27" s="10" customFormat="1" ht="15">
      <c r="A19" s="60" t="s">
        <v>12</v>
      </c>
      <c r="B19" s="105" t="s">
        <v>13</v>
      </c>
      <c r="C19" s="130">
        <f>Y19/Y20</f>
        <v>8.5263157894736846E-2</v>
      </c>
      <c r="D19" s="189">
        <v>229</v>
      </c>
      <c r="E19" s="189">
        <v>243</v>
      </c>
      <c r="F19" s="190">
        <f t="shared" si="0"/>
        <v>14</v>
      </c>
      <c r="G19" s="191">
        <f t="shared" si="1"/>
        <v>6.1135371179039298E-2</v>
      </c>
      <c r="H19" s="189">
        <v>78</v>
      </c>
      <c r="I19" s="189">
        <v>104</v>
      </c>
      <c r="J19" s="192">
        <f t="shared" si="9"/>
        <v>26</v>
      </c>
      <c r="K19" s="191">
        <f t="shared" si="10"/>
        <v>0.33333333333333331</v>
      </c>
      <c r="L19" s="189">
        <v>7</v>
      </c>
      <c r="M19" s="189">
        <v>16</v>
      </c>
      <c r="N19" s="192">
        <f t="shared" si="11"/>
        <v>9</v>
      </c>
      <c r="O19" s="191">
        <f t="shared" si="12"/>
        <v>1.2857142857142858</v>
      </c>
      <c r="P19" s="189">
        <v>189</v>
      </c>
      <c r="Q19" s="189">
        <v>212</v>
      </c>
      <c r="R19" s="192">
        <f t="shared" si="2"/>
        <v>23</v>
      </c>
      <c r="S19" s="191">
        <f t="shared" si="3"/>
        <v>0.12169312169312169</v>
      </c>
      <c r="T19" s="189">
        <v>146</v>
      </c>
      <c r="U19" s="189">
        <v>154</v>
      </c>
      <c r="V19" s="192">
        <f t="shared" si="4"/>
        <v>8</v>
      </c>
      <c r="W19" s="118">
        <f t="shared" si="5"/>
        <v>5.4794520547945202E-2</v>
      </c>
      <c r="X19" s="119">
        <f t="shared" si="6"/>
        <v>649</v>
      </c>
      <c r="Y19" s="119">
        <f t="shared" si="6"/>
        <v>729</v>
      </c>
      <c r="Z19" s="119">
        <f t="shared" si="7"/>
        <v>80</v>
      </c>
      <c r="AA19" s="120">
        <f t="shared" si="8"/>
        <v>0.12326656394453005</v>
      </c>
    </row>
    <row r="20" spans="1:27" s="10" customFormat="1" ht="13.5" thickBot="1">
      <c r="A20" s="62"/>
      <c r="B20" s="63" t="s">
        <v>14</v>
      </c>
      <c r="C20" s="64">
        <f>Y20/Y20</f>
        <v>1</v>
      </c>
      <c r="D20" s="111">
        <f>SUM(D7:D19)</f>
        <v>2341</v>
      </c>
      <c r="E20" s="111">
        <f>SUM(E7:E19)</f>
        <v>2626</v>
      </c>
      <c r="F20" s="112">
        <f t="shared" si="0"/>
        <v>285</v>
      </c>
      <c r="G20" s="113">
        <f t="shared" si="1"/>
        <v>0.12174284493806066</v>
      </c>
      <c r="H20" s="111">
        <f>SUM(H7:H19)</f>
        <v>838</v>
      </c>
      <c r="I20" s="111">
        <f>SUM(I7:I19)</f>
        <v>1372</v>
      </c>
      <c r="J20" s="112">
        <f>I20-H20</f>
        <v>534</v>
      </c>
      <c r="K20" s="114">
        <f>J20/H20</f>
        <v>0.63723150357995229</v>
      </c>
      <c r="L20" s="111">
        <f>SUM(L7:L19)</f>
        <v>175</v>
      </c>
      <c r="M20" s="111">
        <f>SUM(M7:M19)</f>
        <v>1396</v>
      </c>
      <c r="N20" s="112">
        <f t="shared" si="11"/>
        <v>1221</v>
      </c>
      <c r="O20" s="114">
        <f>N20/L20</f>
        <v>6.9771428571428569</v>
      </c>
      <c r="P20" s="111">
        <f>SUM(P7:P19)</f>
        <v>1715</v>
      </c>
      <c r="Q20" s="111">
        <f>SUM(Q7:Q19)</f>
        <v>2017</v>
      </c>
      <c r="R20" s="112">
        <f>Q20-P20</f>
        <v>302</v>
      </c>
      <c r="S20" s="114">
        <f>R20/P20</f>
        <v>0.1760932944606414</v>
      </c>
      <c r="T20" s="111">
        <f>SUM(T7:T19)</f>
        <v>688</v>
      </c>
      <c r="U20" s="111">
        <f>SUM(U7:U19)</f>
        <v>1139</v>
      </c>
      <c r="V20" s="112">
        <f>U20-T20</f>
        <v>451</v>
      </c>
      <c r="W20" s="114">
        <f>V20/T20</f>
        <v>0.65552325581395354</v>
      </c>
      <c r="X20" s="115">
        <f>D20+H20+L20+P20+T20</f>
        <v>5757</v>
      </c>
      <c r="Y20" s="115">
        <f t="shared" si="6"/>
        <v>8550</v>
      </c>
      <c r="Z20" s="115">
        <f>Y20-X20</f>
        <v>2793</v>
      </c>
      <c r="AA20" s="116">
        <f>Z20/X20</f>
        <v>0.48514851485148514</v>
      </c>
    </row>
    <row r="21" spans="1:27">
      <c r="A21" s="230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9"/>
  <sheetViews>
    <sheetView workbookViewId="0">
      <selection activeCell="H22" sqref="H22"/>
    </sheetView>
  </sheetViews>
  <sheetFormatPr defaultRowHeight="15"/>
  <cols>
    <col min="1" max="1" width="32.42578125" customWidth="1"/>
    <col min="2" max="2" width="8.7109375" customWidth="1"/>
    <col min="3" max="3" width="7.7109375" customWidth="1"/>
    <col min="4" max="4" width="8.140625" customWidth="1"/>
    <col min="5" max="5" width="8" customWidth="1"/>
    <col min="6" max="6" width="7.5703125" customWidth="1"/>
    <col min="7" max="7" width="6.7109375" customWidth="1"/>
    <col min="8" max="8" width="6.85546875" customWidth="1"/>
    <col min="9" max="9" width="7" customWidth="1"/>
    <col min="10" max="10" width="7.140625" customWidth="1"/>
    <col min="11" max="11" width="6.85546875" customWidth="1"/>
    <col min="12" max="12" width="7.140625" customWidth="1"/>
    <col min="13" max="13" width="8" customWidth="1"/>
  </cols>
  <sheetData>
    <row r="3" spans="1:29" s="34" customFormat="1" ht="12.75">
      <c r="A3" s="33" t="s">
        <v>100</v>
      </c>
      <c r="C3" s="35"/>
      <c r="D3" s="35"/>
      <c r="E3" s="35"/>
      <c r="F3" s="35"/>
      <c r="G3" s="35"/>
      <c r="H3" s="36"/>
      <c r="I3" s="35"/>
      <c r="J3" s="35"/>
      <c r="K3" s="35"/>
      <c r="N3" s="35"/>
      <c r="O3" s="35"/>
      <c r="P3" s="35"/>
      <c r="Q3" s="35"/>
      <c r="R3" s="35"/>
      <c r="S3" s="35"/>
      <c r="V3" s="37"/>
      <c r="W3" s="37"/>
      <c r="X3" s="37"/>
      <c r="Y3" s="37"/>
      <c r="Z3" s="37"/>
    </row>
    <row r="4" spans="1:29" s="34" customFormat="1" ht="12.75">
      <c r="A4" s="33" t="s">
        <v>147</v>
      </c>
      <c r="B4" s="38"/>
      <c r="C4" s="33"/>
      <c r="D4" s="33"/>
      <c r="E4" s="33"/>
      <c r="F4" s="33"/>
      <c r="G4" s="33"/>
      <c r="H4" s="39"/>
      <c r="V4" s="37"/>
      <c r="W4" s="37"/>
      <c r="X4" s="37"/>
      <c r="Y4" s="37"/>
      <c r="Z4" s="37"/>
    </row>
    <row r="5" spans="1:29" s="8" customFormat="1" ht="12.75">
      <c r="A5" s="100"/>
      <c r="B5" s="7"/>
      <c r="C5" s="27"/>
      <c r="D5" s="27"/>
      <c r="E5" s="27"/>
      <c r="F5" s="27"/>
      <c r="G5" s="27"/>
      <c r="H5" s="30"/>
      <c r="V5" s="26"/>
      <c r="W5" s="26"/>
      <c r="X5" s="26"/>
      <c r="Y5" s="26"/>
      <c r="Z5" s="26"/>
    </row>
    <row r="6" spans="1:29" s="8" customFormat="1" ht="13.5" thickBot="1">
      <c r="A6" s="7"/>
    </row>
    <row r="7" spans="1:29" s="8" customFormat="1">
      <c r="A7" s="67"/>
      <c r="B7" s="231" t="s">
        <v>65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2"/>
      <c r="AC7" s="8" t="s">
        <v>43</v>
      </c>
    </row>
    <row r="8" spans="1:29" s="8" customFormat="1">
      <c r="A8" s="68" t="s">
        <v>66</v>
      </c>
      <c r="B8" s="233" t="s">
        <v>53</v>
      </c>
      <c r="C8" s="233"/>
      <c r="D8" s="233" t="s">
        <v>54</v>
      </c>
      <c r="E8" s="233"/>
      <c r="F8" s="233" t="s">
        <v>55</v>
      </c>
      <c r="G8" s="233"/>
      <c r="H8" s="233" t="s">
        <v>56</v>
      </c>
      <c r="I8" s="233"/>
      <c r="J8" s="233" t="s">
        <v>57</v>
      </c>
      <c r="K8" s="233"/>
      <c r="L8" s="233" t="s">
        <v>19</v>
      </c>
      <c r="M8" s="234"/>
      <c r="AC8" s="8" t="s">
        <v>35</v>
      </c>
    </row>
    <row r="9" spans="1:29" s="8" customFormat="1">
      <c r="A9" s="69"/>
      <c r="B9" s="66" t="s">
        <v>34</v>
      </c>
      <c r="C9" s="66" t="s">
        <v>23</v>
      </c>
      <c r="D9" s="66" t="s">
        <v>34</v>
      </c>
      <c r="E9" s="66" t="s">
        <v>23</v>
      </c>
      <c r="F9" s="66" t="s">
        <v>34</v>
      </c>
      <c r="G9" s="66" t="s">
        <v>23</v>
      </c>
      <c r="H9" s="66" t="s">
        <v>34</v>
      </c>
      <c r="I9" s="66" t="s">
        <v>23</v>
      </c>
      <c r="J9" s="66" t="s">
        <v>34</v>
      </c>
      <c r="K9" s="66" t="s">
        <v>23</v>
      </c>
      <c r="L9" s="66" t="s">
        <v>34</v>
      </c>
      <c r="M9" s="70" t="s">
        <v>23</v>
      </c>
      <c r="AC9" s="28" t="s">
        <v>38</v>
      </c>
    </row>
    <row r="10" spans="1:29" s="8" customFormat="1">
      <c r="A10" s="198" t="s">
        <v>58</v>
      </c>
      <c r="B10" s="77">
        <v>127</v>
      </c>
      <c r="C10" s="50">
        <f>B10/B18</f>
        <v>4.836252856054836E-2</v>
      </c>
      <c r="D10" s="77">
        <v>88</v>
      </c>
      <c r="E10" s="50">
        <f>D10/D18</f>
        <v>6.4139941690962099E-2</v>
      </c>
      <c r="F10" s="77">
        <v>123</v>
      </c>
      <c r="G10" s="50">
        <f>F10/F18</f>
        <v>8.8108882521489976E-2</v>
      </c>
      <c r="H10" s="77">
        <v>133</v>
      </c>
      <c r="I10" s="50">
        <f>H10/H18</f>
        <v>6.593951412989589E-2</v>
      </c>
      <c r="J10" s="77">
        <v>84</v>
      </c>
      <c r="K10" s="50">
        <f>J10/J18</f>
        <v>7.3748902546093065E-2</v>
      </c>
      <c r="L10" s="51">
        <f t="shared" ref="L10:L17" si="0">B10+D10+F10+H10+J10</f>
        <v>555</v>
      </c>
      <c r="M10" s="45">
        <f>L10/L18</f>
        <v>6.491228070175438E-2</v>
      </c>
      <c r="AC10" s="8" t="s">
        <v>39</v>
      </c>
    </row>
    <row r="11" spans="1:29" s="8" customFormat="1">
      <c r="A11" s="198" t="s">
        <v>59</v>
      </c>
      <c r="B11" s="77">
        <v>28</v>
      </c>
      <c r="C11" s="50">
        <f>B11/B18</f>
        <v>1.0662604722010662E-2</v>
      </c>
      <c r="D11" s="77">
        <v>7</v>
      </c>
      <c r="E11" s="50">
        <f>D11/D18</f>
        <v>5.1020408163265302E-3</v>
      </c>
      <c r="F11" s="77">
        <v>1</v>
      </c>
      <c r="G11" s="50">
        <f>F11/F18</f>
        <v>7.1633237822349568E-4</v>
      </c>
      <c r="H11" s="77">
        <v>16</v>
      </c>
      <c r="I11" s="50">
        <f>H11/H18</f>
        <v>7.9325731284085269E-3</v>
      </c>
      <c r="J11" s="77">
        <v>6</v>
      </c>
      <c r="K11" s="50">
        <f>J11/J18</f>
        <v>5.2677787532923615E-3</v>
      </c>
      <c r="L11" s="51">
        <f t="shared" si="0"/>
        <v>58</v>
      </c>
      <c r="M11" s="45">
        <f>L11/L18</f>
        <v>6.7836257309941521E-3</v>
      </c>
    </row>
    <row r="12" spans="1:29" s="8" customFormat="1">
      <c r="A12" s="198" t="s">
        <v>60</v>
      </c>
      <c r="B12" s="77">
        <v>2152</v>
      </c>
      <c r="C12" s="50">
        <f>B12/B18</f>
        <v>0.81949733434881955</v>
      </c>
      <c r="D12" s="77">
        <v>1012</v>
      </c>
      <c r="E12" s="50">
        <f>D12/D18</f>
        <v>0.73760932944606417</v>
      </c>
      <c r="F12" s="77">
        <v>620</v>
      </c>
      <c r="G12" s="50">
        <f>F12/F18</f>
        <v>0.44412607449856734</v>
      </c>
      <c r="H12" s="77">
        <v>1474</v>
      </c>
      <c r="I12" s="50">
        <f>H12/H18</f>
        <v>0.73078829945463564</v>
      </c>
      <c r="J12" s="77">
        <v>598</v>
      </c>
      <c r="K12" s="50">
        <f>J12/J18</f>
        <v>0.52502194907813871</v>
      </c>
      <c r="L12" s="51">
        <f t="shared" si="0"/>
        <v>5856</v>
      </c>
      <c r="M12" s="45">
        <f>L12/L18</f>
        <v>0.68491228070175436</v>
      </c>
      <c r="AC12" s="8" t="s">
        <v>40</v>
      </c>
    </row>
    <row r="13" spans="1:29" s="8" customFormat="1">
      <c r="A13" s="198" t="s">
        <v>61</v>
      </c>
      <c r="B13" s="77">
        <v>189</v>
      </c>
      <c r="C13" s="50">
        <f>B13/B18</f>
        <v>7.1972581873571972E-2</v>
      </c>
      <c r="D13" s="77">
        <v>227</v>
      </c>
      <c r="E13" s="50">
        <f>D13/D18</f>
        <v>0.16545189504373178</v>
      </c>
      <c r="F13" s="77">
        <v>622</v>
      </c>
      <c r="G13" s="50">
        <f>F13/F18</f>
        <v>0.44555873925501432</v>
      </c>
      <c r="H13" s="77">
        <v>267</v>
      </c>
      <c r="I13" s="50">
        <f>H13/H18</f>
        <v>0.13237481408031732</v>
      </c>
      <c r="J13" s="77">
        <v>252</v>
      </c>
      <c r="K13" s="50">
        <f>J13/J18</f>
        <v>0.22124670763827919</v>
      </c>
      <c r="L13" s="51">
        <f t="shared" si="0"/>
        <v>1557</v>
      </c>
      <c r="M13" s="45">
        <f>L13/L18</f>
        <v>0.18210526315789474</v>
      </c>
      <c r="AC13" s="8" t="s">
        <v>41</v>
      </c>
    </row>
    <row r="14" spans="1:29" s="8" customFormat="1">
      <c r="A14" s="198" t="s">
        <v>62</v>
      </c>
      <c r="B14" s="77">
        <v>38</v>
      </c>
      <c r="C14" s="50">
        <f>B14/B18</f>
        <v>1.4470677837014471E-2</v>
      </c>
      <c r="D14" s="77">
        <v>7</v>
      </c>
      <c r="E14" s="50">
        <f>D14/D18</f>
        <v>5.1020408163265302E-3</v>
      </c>
      <c r="F14" s="77"/>
      <c r="G14" s="50">
        <f>F14/F18</f>
        <v>0</v>
      </c>
      <c r="H14" s="77">
        <v>77</v>
      </c>
      <c r="I14" s="50">
        <f>H14/H18</f>
        <v>3.8175508180466042E-2</v>
      </c>
      <c r="J14" s="77">
        <v>121</v>
      </c>
      <c r="K14" s="50">
        <f>J14/J18</f>
        <v>0.10623353819139596</v>
      </c>
      <c r="L14" s="51">
        <f t="shared" si="0"/>
        <v>243</v>
      </c>
      <c r="M14" s="45">
        <f>L14/L18</f>
        <v>2.8421052631578948E-2</v>
      </c>
    </row>
    <row r="15" spans="1:29">
      <c r="A15" s="42" t="s">
        <v>148</v>
      </c>
      <c r="B15" s="77">
        <v>1</v>
      </c>
      <c r="C15" s="50">
        <f>B15/B18</f>
        <v>3.8080731150038082E-4</v>
      </c>
      <c r="D15" s="77"/>
      <c r="E15" s="50">
        <f>D15/D18</f>
        <v>0</v>
      </c>
      <c r="F15" s="77">
        <v>1</v>
      </c>
      <c r="G15" s="50">
        <f>F15/F18</f>
        <v>7.1633237822349568E-4</v>
      </c>
      <c r="H15" s="77"/>
      <c r="I15" s="50">
        <f>H15/H18</f>
        <v>0</v>
      </c>
      <c r="J15" s="77">
        <v>1</v>
      </c>
      <c r="K15" s="50">
        <f>J15/J18</f>
        <v>8.7796312554872696E-4</v>
      </c>
      <c r="L15" s="51">
        <f t="shared" si="0"/>
        <v>3</v>
      </c>
      <c r="M15" s="50">
        <f>L15/L18</f>
        <v>3.5087719298245611E-4</v>
      </c>
    </row>
    <row r="16" spans="1:29" s="8" customFormat="1">
      <c r="A16" s="198" t="s">
        <v>63</v>
      </c>
      <c r="B16" s="77">
        <v>81</v>
      </c>
      <c r="C16" s="50">
        <f>B16/B18</f>
        <v>3.0845392231530846E-2</v>
      </c>
      <c r="D16" s="77">
        <v>25</v>
      </c>
      <c r="E16" s="50">
        <f>D16/D18</f>
        <v>1.8221574344023325E-2</v>
      </c>
      <c r="F16" s="77">
        <v>17</v>
      </c>
      <c r="G16" s="50">
        <f>F16/F18</f>
        <v>1.2177650429799427E-2</v>
      </c>
      <c r="H16" s="77">
        <v>38</v>
      </c>
      <c r="I16" s="50">
        <f>H16/H18</f>
        <v>1.8839861179970253E-2</v>
      </c>
      <c r="J16" s="77">
        <v>71</v>
      </c>
      <c r="K16" s="50">
        <f>J16/J18</f>
        <v>6.2335381913959612E-2</v>
      </c>
      <c r="L16" s="51">
        <f t="shared" si="0"/>
        <v>232</v>
      </c>
      <c r="M16" s="45">
        <f>L16/L18</f>
        <v>2.7134502923976608E-2</v>
      </c>
    </row>
    <row r="17" spans="1:29" s="8" customFormat="1">
      <c r="A17" s="198" t="s">
        <v>64</v>
      </c>
      <c r="B17" s="77">
        <v>10</v>
      </c>
      <c r="C17" s="50">
        <f>B17/B18</f>
        <v>3.8080731150038081E-3</v>
      </c>
      <c r="D17" s="77">
        <v>6</v>
      </c>
      <c r="E17" s="50">
        <f>D17/D18</f>
        <v>4.3731778425655978E-3</v>
      </c>
      <c r="F17" s="77">
        <v>12</v>
      </c>
      <c r="G17" s="50">
        <f>F17/F18</f>
        <v>8.5959885386819486E-3</v>
      </c>
      <c r="H17" s="77">
        <v>12</v>
      </c>
      <c r="I17" s="50">
        <f>H17/H18</f>
        <v>5.9494298463063956E-3</v>
      </c>
      <c r="J17" s="77">
        <v>6</v>
      </c>
      <c r="K17" s="50">
        <f>J17/J18</f>
        <v>5.2677787532923615E-3</v>
      </c>
      <c r="L17" s="51">
        <f t="shared" si="0"/>
        <v>46</v>
      </c>
      <c r="M17" s="45">
        <f>L17/L18</f>
        <v>5.3801169590643278E-3</v>
      </c>
      <c r="AC17" s="8" t="s">
        <v>42</v>
      </c>
    </row>
    <row r="18" spans="1:29" s="40" customFormat="1" ht="15.75" thickBot="1">
      <c r="A18" s="71" t="s">
        <v>14</v>
      </c>
      <c r="B18" s="72">
        <f>SUM(B10:B17)</f>
        <v>2626</v>
      </c>
      <c r="C18" s="73">
        <f>B18/B18</f>
        <v>1</v>
      </c>
      <c r="D18" s="72">
        <f>SUM(D10:D17)</f>
        <v>1372</v>
      </c>
      <c r="E18" s="73">
        <f>D18/D18</f>
        <v>1</v>
      </c>
      <c r="F18" s="72">
        <f>SUM(F10:F17)</f>
        <v>1396</v>
      </c>
      <c r="G18" s="73">
        <f>F18/F18</f>
        <v>1</v>
      </c>
      <c r="H18" s="72">
        <f>SUM(H10:H17)</f>
        <v>2017</v>
      </c>
      <c r="I18" s="73">
        <f>H18/H18</f>
        <v>1</v>
      </c>
      <c r="J18" s="72">
        <f>SUM(J10:J17)</f>
        <v>1139</v>
      </c>
      <c r="K18" s="73">
        <f>J18/J18</f>
        <v>1</v>
      </c>
      <c r="L18" s="72">
        <f>SUM(L10:L17)</f>
        <v>8550</v>
      </c>
      <c r="M18" s="74">
        <f>L18/L18</f>
        <v>1</v>
      </c>
    </row>
    <row r="19" spans="1:29" ht="23.25" customHeight="1">
      <c r="A19" s="65"/>
    </row>
  </sheetData>
  <mergeCells count="7">
    <mergeCell ref="B7:M7"/>
    <mergeCell ref="B8:C8"/>
    <mergeCell ref="D8:E8"/>
    <mergeCell ref="L8:M8"/>
    <mergeCell ref="F8:G8"/>
    <mergeCell ref="H8:I8"/>
    <mergeCell ref="J8:K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workbookViewId="0">
      <selection activeCell="M21" sqref="M21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6.57031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2.75">
      <c r="B2" s="150" t="s">
        <v>101</v>
      </c>
      <c r="C2" s="179"/>
      <c r="D2" s="179"/>
      <c r="E2" s="179"/>
      <c r="F2" s="179"/>
      <c r="G2" s="180"/>
      <c r="H2" s="180"/>
      <c r="I2" s="179"/>
      <c r="J2" s="179"/>
      <c r="K2" s="179"/>
      <c r="L2" s="179"/>
      <c r="M2" s="179"/>
      <c r="N2" s="181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182" t="s">
        <v>153</v>
      </c>
      <c r="C3" s="177"/>
      <c r="D3" s="177"/>
      <c r="E3" s="177"/>
      <c r="F3" s="177"/>
      <c r="G3" s="178"/>
      <c r="H3" s="178"/>
      <c r="I3" s="177"/>
      <c r="J3" s="177"/>
      <c r="K3" s="177"/>
      <c r="L3" s="177"/>
      <c r="M3" s="177"/>
      <c r="N3" s="183"/>
      <c r="Y3" s="37"/>
      <c r="Z3" s="37"/>
      <c r="AA3" s="37"/>
      <c r="AB3" s="37"/>
      <c r="AC3" s="37"/>
    </row>
    <row r="4" spans="1:29">
      <c r="B4" s="53"/>
      <c r="C4" s="235" t="s">
        <v>53</v>
      </c>
      <c r="D4" s="235"/>
      <c r="E4" s="235" t="s">
        <v>54</v>
      </c>
      <c r="F4" s="235"/>
      <c r="G4" s="235" t="s">
        <v>55</v>
      </c>
      <c r="H4" s="235"/>
      <c r="I4" s="235" t="s">
        <v>56</v>
      </c>
      <c r="J4" s="235"/>
      <c r="K4" s="235" t="s">
        <v>57</v>
      </c>
      <c r="L4" s="235"/>
      <c r="M4" s="235" t="s">
        <v>19</v>
      </c>
      <c r="N4" s="236"/>
    </row>
    <row r="5" spans="1:29">
      <c r="B5" s="53"/>
      <c r="C5" s="171" t="s">
        <v>67</v>
      </c>
      <c r="D5" s="171" t="s">
        <v>23</v>
      </c>
      <c r="E5" s="171" t="s">
        <v>67</v>
      </c>
      <c r="F5" s="171" t="s">
        <v>23</v>
      </c>
      <c r="G5" s="171" t="s">
        <v>67</v>
      </c>
      <c r="H5" s="171" t="s">
        <v>23</v>
      </c>
      <c r="I5" s="171" t="s">
        <v>67</v>
      </c>
      <c r="J5" s="171" t="s">
        <v>23</v>
      </c>
      <c r="K5" s="171" t="s">
        <v>67</v>
      </c>
      <c r="L5" s="171" t="s">
        <v>23</v>
      </c>
      <c r="M5" s="171" t="s">
        <v>67</v>
      </c>
      <c r="N5" s="172" t="s">
        <v>23</v>
      </c>
    </row>
    <row r="6" spans="1:29">
      <c r="A6" s="42"/>
      <c r="B6" s="129" t="s">
        <v>137</v>
      </c>
      <c r="C6" s="77">
        <v>2</v>
      </c>
      <c r="D6" s="46">
        <f>C6/$C$42</f>
        <v>1.0582010582010581E-2</v>
      </c>
      <c r="E6" s="77"/>
      <c r="F6" s="46"/>
      <c r="G6" s="77"/>
      <c r="H6" s="46"/>
      <c r="I6" s="77">
        <v>1</v>
      </c>
      <c r="J6" s="46">
        <f>I6/$I$42</f>
        <v>3.7453183520599251E-3</v>
      </c>
      <c r="K6" s="77"/>
      <c r="L6" s="46"/>
      <c r="M6" s="52">
        <f>SUM(C6,E6,G6,I6,K6)</f>
        <v>3</v>
      </c>
      <c r="N6" s="54">
        <f t="shared" ref="N6:N41" si="0">M6/$M$42</f>
        <v>1.9267822736030828E-3</v>
      </c>
      <c r="O6" s="13"/>
      <c r="P6" s="42"/>
    </row>
    <row r="7" spans="1:29">
      <c r="A7" s="42"/>
      <c r="B7" s="129" t="s">
        <v>138</v>
      </c>
      <c r="C7" s="77"/>
      <c r="D7" s="46"/>
      <c r="E7" s="77"/>
      <c r="F7" s="46"/>
      <c r="G7" s="77">
        <v>1</v>
      </c>
      <c r="H7" s="46">
        <f>G7/G42</f>
        <v>1.6077170418006431E-3</v>
      </c>
      <c r="I7" s="77"/>
      <c r="J7" s="46"/>
      <c r="K7" s="77">
        <v>1</v>
      </c>
      <c r="L7" s="46">
        <f>K7/$K$42</f>
        <v>3.968253968253968E-3</v>
      </c>
      <c r="M7" s="52">
        <f t="shared" ref="M7:M41" si="1">SUM(C7,E7,G7,I7,K7)</f>
        <v>2</v>
      </c>
      <c r="N7" s="54">
        <f t="shared" si="0"/>
        <v>1.2845215157353885E-3</v>
      </c>
      <c r="O7" s="13"/>
      <c r="P7" s="42"/>
    </row>
    <row r="8" spans="1:29">
      <c r="A8" s="42"/>
      <c r="B8" s="129" t="s">
        <v>154</v>
      </c>
      <c r="C8" s="77"/>
      <c r="D8" s="46"/>
      <c r="E8" s="77"/>
      <c r="F8" s="46"/>
      <c r="G8" s="77">
        <v>1</v>
      </c>
      <c r="H8" s="46">
        <f>G8/G42</f>
        <v>1.6077170418006431E-3</v>
      </c>
      <c r="I8" s="77"/>
      <c r="J8" s="46"/>
      <c r="K8" s="77"/>
      <c r="L8" s="46"/>
      <c r="M8" s="52">
        <f t="shared" si="1"/>
        <v>1</v>
      </c>
      <c r="N8" s="54">
        <f t="shared" si="0"/>
        <v>6.4226075786769424E-4</v>
      </c>
      <c r="O8" s="13"/>
      <c r="P8" s="42"/>
    </row>
    <row r="9" spans="1:29">
      <c r="A9" s="42"/>
      <c r="B9" s="129" t="s">
        <v>111</v>
      </c>
      <c r="C9" s="77">
        <v>43</v>
      </c>
      <c r="D9" s="46">
        <f t="shared" ref="D9" si="2">C9/$C$42</f>
        <v>0.2275132275132275</v>
      </c>
      <c r="E9" s="77">
        <v>82</v>
      </c>
      <c r="F9" s="46">
        <f>E9/E42</f>
        <v>0.36123348017621143</v>
      </c>
      <c r="G9" s="77">
        <v>427</v>
      </c>
      <c r="H9" s="46">
        <f>G9/G42</f>
        <v>0.68649517684887462</v>
      </c>
      <c r="I9" s="77">
        <v>46</v>
      </c>
      <c r="J9" s="46">
        <f t="shared" ref="J9:J12" si="3">I9/$I$42</f>
        <v>0.17228464419475656</v>
      </c>
      <c r="K9" s="77">
        <v>77</v>
      </c>
      <c r="L9" s="46">
        <f t="shared" ref="L9:L16" si="4">K9/$K$42</f>
        <v>0.30555555555555558</v>
      </c>
      <c r="M9" s="52">
        <f t="shared" si="1"/>
        <v>675</v>
      </c>
      <c r="N9" s="54">
        <f t="shared" si="0"/>
        <v>0.43352601156069365</v>
      </c>
      <c r="O9" s="13"/>
      <c r="P9" s="42"/>
    </row>
    <row r="10" spans="1:29">
      <c r="A10" s="42"/>
      <c r="B10" s="129" t="s">
        <v>139</v>
      </c>
      <c r="C10" s="77"/>
      <c r="D10" s="46"/>
      <c r="E10" s="77"/>
      <c r="F10" s="46"/>
      <c r="G10" s="77"/>
      <c r="H10" s="46"/>
      <c r="I10" s="77">
        <v>1</v>
      </c>
      <c r="J10" s="46">
        <f t="shared" si="3"/>
        <v>3.7453183520599251E-3</v>
      </c>
      <c r="K10" s="77"/>
      <c r="L10" s="46"/>
      <c r="M10" s="52">
        <f t="shared" si="1"/>
        <v>1</v>
      </c>
      <c r="N10" s="54">
        <f t="shared" si="0"/>
        <v>6.4226075786769424E-4</v>
      </c>
      <c r="O10" s="13"/>
      <c r="P10" s="42"/>
    </row>
    <row r="11" spans="1:29">
      <c r="A11" s="42"/>
      <c r="B11" s="129" t="s">
        <v>112</v>
      </c>
      <c r="C11" s="77">
        <v>1</v>
      </c>
      <c r="D11" s="46">
        <f t="shared" ref="D11:D41" si="5">C11/$C$42</f>
        <v>5.2910052910052907E-3</v>
      </c>
      <c r="E11" s="77">
        <v>3</v>
      </c>
      <c r="F11" s="46">
        <f>E11/E42</f>
        <v>1.3215859030837005E-2</v>
      </c>
      <c r="G11" s="77">
        <v>7</v>
      </c>
      <c r="H11" s="46">
        <f>G11/G42</f>
        <v>1.1254019292604502E-2</v>
      </c>
      <c r="I11" s="77">
        <v>9</v>
      </c>
      <c r="J11" s="46">
        <f t="shared" si="3"/>
        <v>3.3707865168539325E-2</v>
      </c>
      <c r="K11" s="77">
        <v>4</v>
      </c>
      <c r="L11" s="46">
        <f t="shared" si="4"/>
        <v>1.5873015873015872E-2</v>
      </c>
      <c r="M11" s="52">
        <f t="shared" si="1"/>
        <v>24</v>
      </c>
      <c r="N11" s="54">
        <f t="shared" si="0"/>
        <v>1.5414258188824663E-2</v>
      </c>
      <c r="O11" s="13"/>
      <c r="P11" s="42"/>
    </row>
    <row r="12" spans="1:29">
      <c r="A12" s="42"/>
      <c r="B12" s="129" t="s">
        <v>113</v>
      </c>
      <c r="C12" s="77">
        <v>1</v>
      </c>
      <c r="D12" s="46">
        <f t="shared" si="5"/>
        <v>5.2910052910052907E-3</v>
      </c>
      <c r="E12" s="77">
        <v>1</v>
      </c>
      <c r="F12" s="46">
        <f>E12/E42</f>
        <v>4.4052863436123352E-3</v>
      </c>
      <c r="G12" s="77">
        <v>2</v>
      </c>
      <c r="H12" s="46">
        <f>G12/G42</f>
        <v>3.2154340836012861E-3</v>
      </c>
      <c r="I12" s="77">
        <v>1</v>
      </c>
      <c r="J12" s="46">
        <f t="shared" si="3"/>
        <v>3.7453183520599251E-3</v>
      </c>
      <c r="K12" s="77">
        <v>3</v>
      </c>
      <c r="L12" s="46">
        <f t="shared" si="4"/>
        <v>1.1904761904761904E-2</v>
      </c>
      <c r="M12" s="52">
        <f t="shared" si="1"/>
        <v>8</v>
      </c>
      <c r="N12" s="54">
        <f t="shared" si="0"/>
        <v>5.1380860629415539E-3</v>
      </c>
      <c r="O12" s="13"/>
      <c r="P12" s="42"/>
    </row>
    <row r="13" spans="1:29">
      <c r="A13" s="42"/>
      <c r="B13" s="129" t="s">
        <v>114</v>
      </c>
      <c r="C13" s="77">
        <v>1</v>
      </c>
      <c r="D13" s="46">
        <f t="shared" si="5"/>
        <v>5.2910052910052907E-3</v>
      </c>
      <c r="E13" s="77"/>
      <c r="F13" s="46"/>
      <c r="G13" s="77"/>
      <c r="H13" s="46"/>
      <c r="I13" s="77"/>
      <c r="J13" s="46"/>
      <c r="K13" s="77"/>
      <c r="L13" s="46"/>
      <c r="M13" s="52">
        <f t="shared" si="1"/>
        <v>1</v>
      </c>
      <c r="N13" s="54">
        <f t="shared" si="0"/>
        <v>6.4226075786769424E-4</v>
      </c>
      <c r="O13" s="13"/>
      <c r="P13" s="42"/>
    </row>
    <row r="14" spans="1:29">
      <c r="A14" s="42"/>
      <c r="B14" s="129" t="s">
        <v>140</v>
      </c>
      <c r="C14" s="77"/>
      <c r="D14" s="46"/>
      <c r="E14" s="77"/>
      <c r="F14" s="46"/>
      <c r="G14" s="77"/>
      <c r="H14" s="46"/>
      <c r="I14" s="77">
        <v>1</v>
      </c>
      <c r="J14" s="46">
        <f t="shared" ref="J14:J15" si="6">I14/$I$42</f>
        <v>3.7453183520599251E-3</v>
      </c>
      <c r="K14" s="77"/>
      <c r="L14" s="46"/>
      <c r="M14" s="52">
        <f t="shared" si="1"/>
        <v>1</v>
      </c>
      <c r="N14" s="54">
        <f t="shared" si="0"/>
        <v>6.4226075786769424E-4</v>
      </c>
      <c r="O14" s="13"/>
      <c r="P14" s="42"/>
    </row>
    <row r="15" spans="1:29">
      <c r="A15" s="42"/>
      <c r="B15" s="129" t="s">
        <v>130</v>
      </c>
      <c r="C15" s="77">
        <v>1</v>
      </c>
      <c r="D15" s="46">
        <f t="shared" si="5"/>
        <v>5.2910052910052907E-3</v>
      </c>
      <c r="E15" s="77">
        <v>1</v>
      </c>
      <c r="F15" s="46">
        <f>E15/E42</f>
        <v>4.4052863436123352E-3</v>
      </c>
      <c r="G15" s="77"/>
      <c r="H15" s="46"/>
      <c r="I15" s="77">
        <v>2</v>
      </c>
      <c r="J15" s="46">
        <f t="shared" si="6"/>
        <v>7.4906367041198503E-3</v>
      </c>
      <c r="K15" s="77"/>
      <c r="L15" s="46"/>
      <c r="M15" s="52">
        <f t="shared" si="1"/>
        <v>4</v>
      </c>
      <c r="N15" s="54">
        <f t="shared" si="0"/>
        <v>2.569043031470777E-3</v>
      </c>
      <c r="O15" s="13"/>
      <c r="P15" s="42"/>
    </row>
    <row r="16" spans="1:29">
      <c r="A16" s="42"/>
      <c r="B16" s="129" t="s">
        <v>141</v>
      </c>
      <c r="C16" s="77"/>
      <c r="D16" s="46"/>
      <c r="E16" s="77"/>
      <c r="F16" s="46"/>
      <c r="G16" s="77">
        <v>1</v>
      </c>
      <c r="H16" s="46">
        <f>G16/G42</f>
        <v>1.6077170418006431E-3</v>
      </c>
      <c r="I16" s="77"/>
      <c r="J16" s="46"/>
      <c r="K16" s="77">
        <v>2</v>
      </c>
      <c r="L16" s="46">
        <f t="shared" si="4"/>
        <v>7.9365079365079361E-3</v>
      </c>
      <c r="M16" s="52">
        <f t="shared" si="1"/>
        <v>3</v>
      </c>
      <c r="N16" s="54">
        <f t="shared" si="0"/>
        <v>1.9267822736030828E-3</v>
      </c>
      <c r="O16" s="13"/>
      <c r="P16" s="42"/>
    </row>
    <row r="17" spans="1:16">
      <c r="A17" s="42"/>
      <c r="B17" s="129" t="s">
        <v>115</v>
      </c>
      <c r="C17" s="77">
        <v>2</v>
      </c>
      <c r="D17" s="46">
        <f t="shared" si="5"/>
        <v>1.0582010582010581E-2</v>
      </c>
      <c r="E17" s="77">
        <v>1</v>
      </c>
      <c r="F17" s="46">
        <f>E17/E42</f>
        <v>4.4052863436123352E-3</v>
      </c>
      <c r="G17" s="77"/>
      <c r="H17" s="46"/>
      <c r="I17" s="77">
        <v>3</v>
      </c>
      <c r="J17" s="46">
        <f>I17/$I$42</f>
        <v>1.1235955056179775E-2</v>
      </c>
      <c r="K17" s="77">
        <v>1</v>
      </c>
      <c r="L17" s="46">
        <f>K17/$K$42</f>
        <v>3.968253968253968E-3</v>
      </c>
      <c r="M17" s="52">
        <f t="shared" si="1"/>
        <v>7</v>
      </c>
      <c r="N17" s="54">
        <f t="shared" si="0"/>
        <v>4.4958253050738596E-3</v>
      </c>
      <c r="O17" s="13"/>
      <c r="P17" s="42"/>
    </row>
    <row r="18" spans="1:16">
      <c r="A18" s="42"/>
      <c r="B18" s="129" t="s">
        <v>116</v>
      </c>
      <c r="C18" s="77">
        <v>8</v>
      </c>
      <c r="D18" s="46">
        <f t="shared" si="5"/>
        <v>4.2328042328042326E-2</v>
      </c>
      <c r="E18" s="77">
        <v>14</v>
      </c>
      <c r="F18" s="46">
        <f>E18/E42</f>
        <v>6.1674008810572688E-2</v>
      </c>
      <c r="G18" s="77">
        <v>10</v>
      </c>
      <c r="H18" s="46">
        <f>G18/G42</f>
        <v>1.607717041800643E-2</v>
      </c>
      <c r="I18" s="77">
        <v>12</v>
      </c>
      <c r="J18" s="46">
        <f>I18/$I$42</f>
        <v>4.49438202247191E-2</v>
      </c>
      <c r="K18" s="77">
        <v>3</v>
      </c>
      <c r="L18" s="46">
        <f>K18/$K$42</f>
        <v>1.1904761904761904E-2</v>
      </c>
      <c r="M18" s="52">
        <f t="shared" si="1"/>
        <v>47</v>
      </c>
      <c r="N18" s="54">
        <f t="shared" si="0"/>
        <v>3.0186255619781631E-2</v>
      </c>
      <c r="O18" s="13"/>
      <c r="P18" s="42"/>
    </row>
    <row r="19" spans="1:16">
      <c r="A19" s="42"/>
      <c r="B19" s="129" t="s">
        <v>117</v>
      </c>
      <c r="C19" s="77">
        <v>1</v>
      </c>
      <c r="D19" s="46">
        <f t="shared" si="5"/>
        <v>5.2910052910052907E-3</v>
      </c>
      <c r="E19" s="77">
        <v>1</v>
      </c>
      <c r="F19" s="46">
        <f>E19/$C$42</f>
        <v>5.2910052910052907E-3</v>
      </c>
      <c r="G19" s="77">
        <v>3</v>
      </c>
      <c r="H19" s="46">
        <f>G19/G42</f>
        <v>4.8231511254019296E-3</v>
      </c>
      <c r="I19" s="77"/>
      <c r="J19" s="46"/>
      <c r="K19" s="77">
        <v>1</v>
      </c>
      <c r="L19" s="46">
        <f t="shared" ref="L19:L41" si="7">K19/$K$42</f>
        <v>3.968253968253968E-3</v>
      </c>
      <c r="M19" s="52">
        <f t="shared" si="1"/>
        <v>6</v>
      </c>
      <c r="N19" s="54">
        <f t="shared" si="0"/>
        <v>3.8535645472061657E-3</v>
      </c>
      <c r="O19" s="13"/>
      <c r="P19" s="42"/>
    </row>
    <row r="20" spans="1:16">
      <c r="A20" s="42"/>
      <c r="B20" s="129" t="s">
        <v>118</v>
      </c>
      <c r="C20" s="77"/>
      <c r="D20" s="46"/>
      <c r="E20" s="77"/>
      <c r="F20" s="46"/>
      <c r="G20" s="77">
        <v>5</v>
      </c>
      <c r="H20" s="46">
        <f>G20/G42</f>
        <v>8.0385852090032149E-3</v>
      </c>
      <c r="I20" s="77">
        <v>9</v>
      </c>
      <c r="J20" s="46">
        <f>I20/$I$42</f>
        <v>3.3707865168539325E-2</v>
      </c>
      <c r="K20" s="77">
        <v>3</v>
      </c>
      <c r="L20" s="46">
        <f t="shared" si="7"/>
        <v>1.1904761904761904E-2</v>
      </c>
      <c r="M20" s="52">
        <f t="shared" si="1"/>
        <v>17</v>
      </c>
      <c r="N20" s="54">
        <f t="shared" si="0"/>
        <v>1.0918432883750802E-2</v>
      </c>
      <c r="O20" s="13"/>
      <c r="P20" s="42"/>
    </row>
    <row r="21" spans="1:16">
      <c r="A21" s="42"/>
      <c r="B21" s="129" t="s">
        <v>119</v>
      </c>
      <c r="C21" s="77">
        <v>65</v>
      </c>
      <c r="D21" s="46">
        <f t="shared" si="5"/>
        <v>0.3439153439153439</v>
      </c>
      <c r="E21" s="77">
        <v>45</v>
      </c>
      <c r="F21" s="46">
        <f t="shared" ref="F21:F23" si="8">E21/$C$42</f>
        <v>0.23809523809523808</v>
      </c>
      <c r="G21" s="77">
        <v>48</v>
      </c>
      <c r="H21" s="46">
        <f>G21/G42</f>
        <v>7.7170418006430874E-2</v>
      </c>
      <c r="I21" s="77">
        <v>81</v>
      </c>
      <c r="J21" s="46">
        <f t="shared" ref="J21:J23" si="9">I21/$I$42</f>
        <v>0.30337078651685395</v>
      </c>
      <c r="K21" s="77">
        <v>57</v>
      </c>
      <c r="L21" s="46">
        <f t="shared" si="7"/>
        <v>0.22619047619047619</v>
      </c>
      <c r="M21" s="52">
        <f t="shared" si="1"/>
        <v>296</v>
      </c>
      <c r="N21" s="54">
        <f t="shared" si="0"/>
        <v>0.1901091843288375</v>
      </c>
      <c r="O21" s="13"/>
      <c r="P21" s="42"/>
    </row>
    <row r="22" spans="1:16">
      <c r="A22" s="42"/>
      <c r="B22" s="129" t="s">
        <v>120</v>
      </c>
      <c r="C22" s="77"/>
      <c r="D22" s="46"/>
      <c r="E22" s="77">
        <v>3</v>
      </c>
      <c r="F22" s="46">
        <f t="shared" si="8"/>
        <v>1.5873015873015872E-2</v>
      </c>
      <c r="G22" s="77">
        <v>3</v>
      </c>
      <c r="H22" s="46">
        <f>G22/G42</f>
        <v>4.8231511254019296E-3</v>
      </c>
      <c r="I22" s="77">
        <v>5</v>
      </c>
      <c r="J22" s="46">
        <f t="shared" si="9"/>
        <v>1.8726591760299626E-2</v>
      </c>
      <c r="K22" s="77">
        <v>3</v>
      </c>
      <c r="L22" s="46">
        <f t="shared" si="7"/>
        <v>1.1904761904761904E-2</v>
      </c>
      <c r="M22" s="52">
        <f t="shared" si="1"/>
        <v>14</v>
      </c>
      <c r="N22" s="54">
        <f t="shared" si="0"/>
        <v>8.9916506101477191E-3</v>
      </c>
      <c r="O22" s="13"/>
      <c r="P22" s="42"/>
    </row>
    <row r="23" spans="1:16">
      <c r="A23" s="42"/>
      <c r="B23" s="129" t="s">
        <v>121</v>
      </c>
      <c r="C23" s="77"/>
      <c r="D23" s="46"/>
      <c r="E23" s="77">
        <v>1</v>
      </c>
      <c r="F23" s="46">
        <f t="shared" si="8"/>
        <v>5.2910052910052907E-3</v>
      </c>
      <c r="G23" s="77">
        <v>3</v>
      </c>
      <c r="H23" s="46">
        <f>G23/G42</f>
        <v>4.8231511254019296E-3</v>
      </c>
      <c r="I23" s="77">
        <v>2</v>
      </c>
      <c r="J23" s="46">
        <f t="shared" si="9"/>
        <v>7.4906367041198503E-3</v>
      </c>
      <c r="K23" s="77">
        <v>1</v>
      </c>
      <c r="L23" s="46">
        <f t="shared" si="7"/>
        <v>3.968253968253968E-3</v>
      </c>
      <c r="M23" s="52">
        <f t="shared" si="1"/>
        <v>7</v>
      </c>
      <c r="N23" s="54">
        <f t="shared" si="0"/>
        <v>4.4958253050738596E-3</v>
      </c>
      <c r="O23" s="13"/>
      <c r="P23" s="42"/>
    </row>
    <row r="24" spans="1:16">
      <c r="A24" s="42"/>
      <c r="B24" s="129" t="s">
        <v>132</v>
      </c>
      <c r="C24" s="77"/>
      <c r="D24" s="46"/>
      <c r="E24" s="77">
        <v>1</v>
      </c>
      <c r="F24" s="46">
        <f>E24/$C$42</f>
        <v>5.2910052910052907E-3</v>
      </c>
      <c r="G24" s="77">
        <v>2</v>
      </c>
      <c r="H24" s="46">
        <f>G24/G42</f>
        <v>3.2154340836012861E-3</v>
      </c>
      <c r="I24" s="77">
        <v>2</v>
      </c>
      <c r="J24" s="46">
        <f>I24/$I$42</f>
        <v>7.4906367041198503E-3</v>
      </c>
      <c r="K24" s="77">
        <v>1</v>
      </c>
      <c r="L24" s="46">
        <f t="shared" si="7"/>
        <v>3.968253968253968E-3</v>
      </c>
      <c r="M24" s="52">
        <f t="shared" si="1"/>
        <v>6</v>
      </c>
      <c r="N24" s="54">
        <f t="shared" si="0"/>
        <v>3.8535645472061657E-3</v>
      </c>
      <c r="O24" s="13"/>
      <c r="P24" s="42"/>
    </row>
    <row r="25" spans="1:16">
      <c r="A25" s="42"/>
      <c r="B25" s="129" t="s">
        <v>122</v>
      </c>
      <c r="C25" s="77">
        <v>3</v>
      </c>
      <c r="D25" s="46">
        <f t="shared" si="5"/>
        <v>1.5873015873015872E-2</v>
      </c>
      <c r="E25" s="77">
        <v>3</v>
      </c>
      <c r="F25" s="46">
        <f>E25/$C$42</f>
        <v>1.5873015873015872E-2</v>
      </c>
      <c r="G25" s="77">
        <v>3</v>
      </c>
      <c r="H25" s="46">
        <f>G25/G42</f>
        <v>4.8231511254019296E-3</v>
      </c>
      <c r="I25" s="77">
        <v>8</v>
      </c>
      <c r="J25" s="46">
        <f>I25/$I$42</f>
        <v>2.9962546816479401E-2</v>
      </c>
      <c r="K25" s="77">
        <v>4</v>
      </c>
      <c r="L25" s="46">
        <f t="shared" si="7"/>
        <v>1.5873015873015872E-2</v>
      </c>
      <c r="M25" s="52">
        <f t="shared" si="1"/>
        <v>21</v>
      </c>
      <c r="N25" s="54">
        <f t="shared" si="0"/>
        <v>1.348747591522158E-2</v>
      </c>
      <c r="O25" s="13"/>
      <c r="P25" s="42"/>
    </row>
    <row r="26" spans="1:16">
      <c r="A26" s="42"/>
      <c r="B26" s="129" t="s">
        <v>128</v>
      </c>
      <c r="C26" s="77">
        <v>2</v>
      </c>
      <c r="D26" s="46">
        <f t="shared" si="5"/>
        <v>1.0582010582010581E-2</v>
      </c>
      <c r="E26" s="77">
        <v>6</v>
      </c>
      <c r="F26" s="46">
        <f>E26/$C$42</f>
        <v>3.1746031746031744E-2</v>
      </c>
      <c r="G26" s="77">
        <v>10</v>
      </c>
      <c r="H26" s="46">
        <f>G26/G42</f>
        <v>1.607717041800643E-2</v>
      </c>
      <c r="I26" s="77">
        <v>3</v>
      </c>
      <c r="J26" s="46">
        <f t="shared" ref="J26:J39" si="10">I26/$I$42</f>
        <v>1.1235955056179775E-2</v>
      </c>
      <c r="K26" s="77">
        <v>3</v>
      </c>
      <c r="L26" s="46">
        <f t="shared" si="7"/>
        <v>1.1904761904761904E-2</v>
      </c>
      <c r="M26" s="52">
        <f t="shared" si="1"/>
        <v>24</v>
      </c>
      <c r="N26" s="54">
        <f t="shared" si="0"/>
        <v>1.5414258188824663E-2</v>
      </c>
      <c r="O26" s="13"/>
      <c r="P26" s="42"/>
    </row>
    <row r="27" spans="1:16">
      <c r="A27" s="42"/>
      <c r="B27" s="129" t="s">
        <v>136</v>
      </c>
      <c r="C27" s="77"/>
      <c r="D27" s="46"/>
      <c r="E27" s="77"/>
      <c r="F27" s="46"/>
      <c r="G27" s="77"/>
      <c r="H27" s="46"/>
      <c r="I27" s="77">
        <v>1</v>
      </c>
      <c r="J27" s="46">
        <f t="shared" si="10"/>
        <v>3.7453183520599251E-3</v>
      </c>
      <c r="K27" s="77"/>
      <c r="L27" s="46"/>
      <c r="M27" s="52">
        <f t="shared" si="1"/>
        <v>1</v>
      </c>
      <c r="N27" s="54">
        <f t="shared" si="0"/>
        <v>6.4226075786769424E-4</v>
      </c>
      <c r="O27" s="13"/>
      <c r="P27" s="42"/>
    </row>
    <row r="28" spans="1:16">
      <c r="A28" s="42"/>
      <c r="B28" s="129" t="s">
        <v>142</v>
      </c>
      <c r="C28" s="77">
        <v>1</v>
      </c>
      <c r="D28" s="46">
        <f t="shared" si="5"/>
        <v>5.2910052910052907E-3</v>
      </c>
      <c r="E28" s="77"/>
      <c r="F28" s="46"/>
      <c r="G28" s="77"/>
      <c r="H28" s="46"/>
      <c r="I28" s="77"/>
      <c r="J28" s="46"/>
      <c r="K28" s="77"/>
      <c r="L28" s="46"/>
      <c r="M28" s="52">
        <f t="shared" si="1"/>
        <v>1</v>
      </c>
      <c r="N28" s="54">
        <f t="shared" si="0"/>
        <v>6.4226075786769424E-4</v>
      </c>
      <c r="O28" s="13"/>
      <c r="P28" s="42"/>
    </row>
    <row r="29" spans="1:16">
      <c r="A29" s="42"/>
      <c r="B29" s="129" t="s">
        <v>155</v>
      </c>
      <c r="C29" s="77">
        <v>2</v>
      </c>
      <c r="D29" s="46">
        <f t="shared" si="5"/>
        <v>1.0582010582010581E-2</v>
      </c>
      <c r="E29" s="77"/>
      <c r="F29" s="46"/>
      <c r="G29" s="77">
        <v>1</v>
      </c>
      <c r="H29" s="46">
        <f>G29/G42</f>
        <v>1.6077170418006431E-3</v>
      </c>
      <c r="I29" s="77"/>
      <c r="J29" s="46"/>
      <c r="K29" s="77"/>
      <c r="L29" s="46"/>
      <c r="M29" s="52">
        <f t="shared" si="1"/>
        <v>3</v>
      </c>
      <c r="N29" s="54">
        <f t="shared" si="0"/>
        <v>1.9267822736030828E-3</v>
      </c>
      <c r="O29" s="13"/>
      <c r="P29" s="42"/>
    </row>
    <row r="30" spans="1:16">
      <c r="A30" s="42"/>
      <c r="B30" s="129" t="s">
        <v>129</v>
      </c>
      <c r="C30" s="77"/>
      <c r="D30" s="46"/>
      <c r="E30" s="77">
        <v>1</v>
      </c>
      <c r="F30" s="46">
        <f t="shared" ref="F30:F40" si="11">E30/$C$42</f>
        <v>5.2910052910052907E-3</v>
      </c>
      <c r="G30" s="77">
        <v>1</v>
      </c>
      <c r="H30" s="46">
        <f>G30/G42</f>
        <v>1.6077170418006431E-3</v>
      </c>
      <c r="I30" s="77"/>
      <c r="J30" s="46"/>
      <c r="K30" s="77"/>
      <c r="L30" s="46"/>
      <c r="M30" s="52">
        <f t="shared" si="1"/>
        <v>2</v>
      </c>
      <c r="N30" s="54">
        <f t="shared" si="0"/>
        <v>1.2845215157353885E-3</v>
      </c>
      <c r="O30" s="13"/>
      <c r="P30" s="42"/>
    </row>
    <row r="31" spans="1:16">
      <c r="A31" s="42"/>
      <c r="B31" s="129" t="s">
        <v>156</v>
      </c>
      <c r="C31" s="77"/>
      <c r="D31" s="46"/>
      <c r="E31" s="77"/>
      <c r="F31" s="46"/>
      <c r="G31" s="77"/>
      <c r="H31" s="46"/>
      <c r="I31" s="77"/>
      <c r="J31" s="46"/>
      <c r="K31" s="77">
        <v>1</v>
      </c>
      <c r="L31" s="46">
        <f t="shared" si="7"/>
        <v>3.968253968253968E-3</v>
      </c>
      <c r="M31" s="52">
        <f t="shared" si="1"/>
        <v>1</v>
      </c>
      <c r="N31" s="54">
        <f t="shared" si="0"/>
        <v>6.4226075786769424E-4</v>
      </c>
      <c r="O31" s="13"/>
      <c r="P31" s="42"/>
    </row>
    <row r="32" spans="1:16">
      <c r="A32" s="42"/>
      <c r="B32" s="129" t="s">
        <v>123</v>
      </c>
      <c r="C32" s="77">
        <v>4</v>
      </c>
      <c r="D32" s="46">
        <f t="shared" si="5"/>
        <v>2.1164021164021163E-2</v>
      </c>
      <c r="E32" s="77">
        <v>7</v>
      </c>
      <c r="F32" s="46">
        <f t="shared" si="11"/>
        <v>3.7037037037037035E-2</v>
      </c>
      <c r="G32" s="77">
        <v>13</v>
      </c>
      <c r="H32" s="46">
        <f>G32/G42</f>
        <v>2.0900321543408359E-2</v>
      </c>
      <c r="I32" s="77">
        <v>11</v>
      </c>
      <c r="J32" s="46">
        <f t="shared" si="10"/>
        <v>4.1198501872659173E-2</v>
      </c>
      <c r="K32" s="77">
        <v>13</v>
      </c>
      <c r="L32" s="46">
        <f t="shared" si="7"/>
        <v>5.1587301587301584E-2</v>
      </c>
      <c r="M32" s="52">
        <f t="shared" si="1"/>
        <v>48</v>
      </c>
      <c r="N32" s="54">
        <f t="shared" si="0"/>
        <v>3.0828516377649325E-2</v>
      </c>
      <c r="O32" s="13"/>
      <c r="P32" s="42"/>
    </row>
    <row r="33" spans="1:16">
      <c r="A33" s="42"/>
      <c r="B33" s="129" t="s">
        <v>133</v>
      </c>
      <c r="C33" s="77"/>
      <c r="D33" s="46"/>
      <c r="E33" s="77">
        <v>2</v>
      </c>
      <c r="F33" s="46">
        <f t="shared" si="11"/>
        <v>1.0582010582010581E-2</v>
      </c>
      <c r="G33" s="77"/>
      <c r="H33" s="46"/>
      <c r="I33" s="77"/>
      <c r="J33" s="46"/>
      <c r="K33" s="77">
        <v>1</v>
      </c>
      <c r="L33" s="46">
        <f t="shared" si="7"/>
        <v>3.968253968253968E-3</v>
      </c>
      <c r="M33" s="52">
        <f t="shared" si="1"/>
        <v>3</v>
      </c>
      <c r="N33" s="54">
        <f t="shared" si="0"/>
        <v>1.9267822736030828E-3</v>
      </c>
      <c r="O33" s="13"/>
      <c r="P33" s="42"/>
    </row>
    <row r="34" spans="1:16">
      <c r="A34" s="42"/>
      <c r="B34" s="129" t="s">
        <v>124</v>
      </c>
      <c r="C34" s="77">
        <v>45</v>
      </c>
      <c r="D34" s="46">
        <f t="shared" si="5"/>
        <v>0.23809523809523808</v>
      </c>
      <c r="E34" s="77">
        <v>50</v>
      </c>
      <c r="F34" s="46">
        <f t="shared" si="11"/>
        <v>0.26455026455026454</v>
      </c>
      <c r="G34" s="77">
        <v>63</v>
      </c>
      <c r="H34" s="46">
        <f>G34/G42</f>
        <v>0.10128617363344052</v>
      </c>
      <c r="I34" s="77">
        <v>62</v>
      </c>
      <c r="J34" s="46">
        <f t="shared" si="10"/>
        <v>0.23220973782771537</v>
      </c>
      <c r="K34" s="77">
        <v>68</v>
      </c>
      <c r="L34" s="46">
        <f t="shared" si="7"/>
        <v>0.26984126984126983</v>
      </c>
      <c r="M34" s="52">
        <f t="shared" si="1"/>
        <v>288</v>
      </c>
      <c r="N34" s="54">
        <f t="shared" si="0"/>
        <v>0.18497109826589594</v>
      </c>
      <c r="O34" s="13"/>
      <c r="P34" s="42"/>
    </row>
    <row r="35" spans="1:16">
      <c r="A35" s="42"/>
      <c r="B35" s="129" t="s">
        <v>125</v>
      </c>
      <c r="C35" s="77">
        <v>2</v>
      </c>
      <c r="D35" s="46">
        <f t="shared" si="5"/>
        <v>1.0582010582010581E-2</v>
      </c>
      <c r="E35" s="77"/>
      <c r="F35" s="46"/>
      <c r="G35" s="77"/>
      <c r="H35" s="46"/>
      <c r="I35" s="77">
        <v>1</v>
      </c>
      <c r="J35" s="46">
        <f t="shared" si="10"/>
        <v>3.7453183520599251E-3</v>
      </c>
      <c r="K35" s="77">
        <v>1</v>
      </c>
      <c r="L35" s="46">
        <f t="shared" si="7"/>
        <v>3.968253968253968E-3</v>
      </c>
      <c r="M35" s="52">
        <f t="shared" si="1"/>
        <v>4</v>
      </c>
      <c r="N35" s="54">
        <f t="shared" si="0"/>
        <v>2.569043031470777E-3</v>
      </c>
      <c r="O35" s="13"/>
      <c r="P35" s="42"/>
    </row>
    <row r="36" spans="1:16">
      <c r="A36" s="42"/>
      <c r="B36" s="129" t="s">
        <v>143</v>
      </c>
      <c r="C36" s="77"/>
      <c r="D36" s="46"/>
      <c r="E36" s="77"/>
      <c r="F36" s="46"/>
      <c r="G36" s="77"/>
      <c r="H36" s="46"/>
      <c r="I36" s="77">
        <v>1</v>
      </c>
      <c r="J36" s="46">
        <f t="shared" si="10"/>
        <v>3.7453183520599251E-3</v>
      </c>
      <c r="K36" s="77"/>
      <c r="L36" s="46"/>
      <c r="M36" s="52">
        <f t="shared" si="1"/>
        <v>1</v>
      </c>
      <c r="N36" s="54">
        <f t="shared" si="0"/>
        <v>6.4226075786769424E-4</v>
      </c>
      <c r="O36" s="13"/>
      <c r="P36" s="42"/>
    </row>
    <row r="37" spans="1:16">
      <c r="A37" s="42"/>
      <c r="B37" s="129" t="s">
        <v>157</v>
      </c>
      <c r="C37" s="77"/>
      <c r="D37" s="46"/>
      <c r="E37" s="77"/>
      <c r="F37" s="46"/>
      <c r="G37" s="77"/>
      <c r="H37" s="46"/>
      <c r="I37" s="77">
        <v>1</v>
      </c>
      <c r="J37" s="46">
        <f t="shared" si="10"/>
        <v>3.7453183520599251E-3</v>
      </c>
      <c r="K37" s="77"/>
      <c r="L37" s="46"/>
      <c r="M37" s="52">
        <f t="shared" si="1"/>
        <v>1</v>
      </c>
      <c r="N37" s="54">
        <f t="shared" si="0"/>
        <v>6.4226075786769424E-4</v>
      </c>
      <c r="O37" s="13"/>
      <c r="P37" s="42"/>
    </row>
    <row r="38" spans="1:16">
      <c r="A38" s="42"/>
      <c r="B38" s="129" t="s">
        <v>126</v>
      </c>
      <c r="C38" s="77">
        <v>2</v>
      </c>
      <c r="D38" s="46">
        <f t="shared" si="5"/>
        <v>1.0582010582010581E-2</v>
      </c>
      <c r="E38" s="77">
        <v>4</v>
      </c>
      <c r="F38" s="46">
        <f t="shared" si="11"/>
        <v>2.1164021164021163E-2</v>
      </c>
      <c r="G38" s="77">
        <v>16</v>
      </c>
      <c r="H38" s="46">
        <f>G38/G42</f>
        <v>2.5723472668810289E-2</v>
      </c>
      <c r="I38" s="77">
        <v>3</v>
      </c>
      <c r="J38" s="46">
        <f t="shared" si="10"/>
        <v>1.1235955056179775E-2</v>
      </c>
      <c r="K38" s="77">
        <v>2</v>
      </c>
      <c r="L38" s="46">
        <f t="shared" si="7"/>
        <v>7.9365079365079361E-3</v>
      </c>
      <c r="M38" s="52">
        <f t="shared" si="1"/>
        <v>27</v>
      </c>
      <c r="N38" s="54">
        <f t="shared" si="0"/>
        <v>1.7341040462427744E-2</v>
      </c>
      <c r="O38" s="13"/>
      <c r="P38" s="42"/>
    </row>
    <row r="39" spans="1:16">
      <c r="A39" s="42"/>
      <c r="B39" s="129" t="s">
        <v>127</v>
      </c>
      <c r="C39" s="77">
        <v>1</v>
      </c>
      <c r="D39" s="46">
        <f t="shared" si="5"/>
        <v>5.2910052910052907E-3</v>
      </c>
      <c r="E39" s="77"/>
      <c r="F39" s="46"/>
      <c r="G39" s="77">
        <v>2</v>
      </c>
      <c r="H39" s="46">
        <f>G39/G42</f>
        <v>3.2154340836012861E-3</v>
      </c>
      <c r="I39" s="77">
        <v>1</v>
      </c>
      <c r="J39" s="46">
        <f t="shared" si="10"/>
        <v>3.7453183520599251E-3</v>
      </c>
      <c r="K39" s="77">
        <v>1</v>
      </c>
      <c r="L39" s="46">
        <f t="shared" si="7"/>
        <v>3.968253968253968E-3</v>
      </c>
      <c r="M39" s="52">
        <f t="shared" si="1"/>
        <v>5</v>
      </c>
      <c r="N39" s="54">
        <f t="shared" si="0"/>
        <v>3.2113037893384713E-3</v>
      </c>
      <c r="O39" s="13"/>
      <c r="P39" s="42"/>
    </row>
    <row r="40" spans="1:16">
      <c r="A40" s="42"/>
      <c r="B40" s="129" t="s">
        <v>158</v>
      </c>
      <c r="C40" s="77"/>
      <c r="D40" s="46"/>
      <c r="E40" s="77">
        <v>1</v>
      </c>
      <c r="F40" s="46">
        <f t="shared" si="11"/>
        <v>5.2910052910052907E-3</v>
      </c>
      <c r="G40" s="77"/>
      <c r="H40" s="46"/>
      <c r="I40" s="77"/>
      <c r="J40" s="46"/>
      <c r="K40" s="77"/>
      <c r="L40" s="46"/>
      <c r="M40" s="52">
        <f t="shared" si="1"/>
        <v>1</v>
      </c>
      <c r="N40" s="54">
        <f t="shared" si="0"/>
        <v>6.4226075786769424E-4</v>
      </c>
      <c r="O40" s="13"/>
      <c r="P40" s="42"/>
    </row>
    <row r="41" spans="1:16">
      <c r="A41" s="42"/>
      <c r="B41" s="129" t="s">
        <v>134</v>
      </c>
      <c r="C41" s="189">
        <v>2</v>
      </c>
      <c r="D41" s="200">
        <f t="shared" si="5"/>
        <v>1.0582010582010581E-2</v>
      </c>
      <c r="E41" s="189"/>
      <c r="F41" s="200"/>
      <c r="G41" s="189"/>
      <c r="H41" s="200"/>
      <c r="I41" s="189"/>
      <c r="J41" s="200"/>
      <c r="K41" s="189">
        <v>1</v>
      </c>
      <c r="L41" s="46">
        <f t="shared" si="7"/>
        <v>3.968253968253968E-3</v>
      </c>
      <c r="M41" s="52">
        <f t="shared" si="1"/>
        <v>3</v>
      </c>
      <c r="N41" s="54">
        <f t="shared" si="0"/>
        <v>1.9267822736030828E-3</v>
      </c>
      <c r="O41" s="13"/>
      <c r="P41" s="42"/>
    </row>
    <row r="42" spans="1:16" ht="15.75" thickBot="1">
      <c r="A42" s="42"/>
      <c r="B42" s="151" t="s">
        <v>70</v>
      </c>
      <c r="C42" s="152">
        <f>SUM(C6:C41)</f>
        <v>189</v>
      </c>
      <c r="D42" s="153">
        <f>C42/C42</f>
        <v>1</v>
      </c>
      <c r="E42" s="152">
        <f>SUM(E6:E41)</f>
        <v>227</v>
      </c>
      <c r="F42" s="153">
        <f>E42/E42</f>
        <v>1</v>
      </c>
      <c r="G42" s="152">
        <f>SUM(G6:G41)</f>
        <v>622</v>
      </c>
      <c r="H42" s="153">
        <f>G42/G42</f>
        <v>1</v>
      </c>
      <c r="I42" s="152">
        <f>SUM(I6:I41)</f>
        <v>267</v>
      </c>
      <c r="J42" s="153">
        <f>I42/I42</f>
        <v>1</v>
      </c>
      <c r="K42" s="152">
        <f>SUM(K6:K41)</f>
        <v>252</v>
      </c>
      <c r="L42" s="153">
        <f>K42/K42</f>
        <v>1</v>
      </c>
      <c r="M42" s="152">
        <f>SUM(M6:M41)</f>
        <v>1557</v>
      </c>
      <c r="N42" s="162">
        <f>M42/M42</f>
        <v>1</v>
      </c>
      <c r="O42" s="13"/>
      <c r="P42" s="42"/>
    </row>
    <row r="43" spans="1:16">
      <c r="B43" s="42"/>
    </row>
    <row r="44" spans="1:16">
      <c r="B44" s="42"/>
    </row>
    <row r="45" spans="1:16">
      <c r="B45" s="42"/>
      <c r="F45" s="8"/>
    </row>
    <row r="46" spans="1:16">
      <c r="B46" s="42"/>
    </row>
    <row r="47" spans="1:16">
      <c r="B47" s="42"/>
    </row>
    <row r="48" spans="1:16">
      <c r="B48" s="42"/>
    </row>
    <row r="49" spans="2:2">
      <c r="B49" s="42"/>
    </row>
    <row r="50" spans="2:2">
      <c r="B50" s="42"/>
    </row>
    <row r="51" spans="2:2">
      <c r="B51" s="42"/>
    </row>
    <row r="52" spans="2:2">
      <c r="B52" s="42"/>
    </row>
    <row r="53" spans="2:2">
      <c r="B53" s="42"/>
    </row>
    <row r="54" spans="2:2">
      <c r="B54" s="42"/>
    </row>
    <row r="55" spans="2:2">
      <c r="B55" s="42"/>
    </row>
    <row r="56" spans="2:2">
      <c r="B56" s="42"/>
    </row>
    <row r="57" spans="2:2">
      <c r="B57" s="42"/>
    </row>
    <row r="58" spans="2:2">
      <c r="B58" s="42"/>
    </row>
    <row r="59" spans="2:2">
      <c r="B59" s="42"/>
    </row>
    <row r="60" spans="2:2">
      <c r="B60" s="42"/>
    </row>
    <row r="61" spans="2:2">
      <c r="B61" s="42"/>
    </row>
    <row r="62" spans="2:2">
      <c r="B62" s="42"/>
    </row>
    <row r="63" spans="2:2">
      <c r="B63" s="42"/>
    </row>
    <row r="64" spans="2:2">
      <c r="B64" s="42"/>
    </row>
    <row r="65" spans="2:2">
      <c r="B65" s="42"/>
    </row>
    <row r="66" spans="2:2">
      <c r="B66" s="42"/>
    </row>
    <row r="67" spans="2:2">
      <c r="B67" s="42"/>
    </row>
    <row r="68" spans="2:2">
      <c r="B68" s="42"/>
    </row>
    <row r="69" spans="2:2">
      <c r="B69" s="42"/>
    </row>
    <row r="70" spans="2:2">
      <c r="B70" s="42"/>
    </row>
    <row r="71" spans="2:2">
      <c r="B71" s="42"/>
    </row>
  </sheetData>
  <mergeCells count="6"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2020-11-12T09:24:07Z</cp:lastPrinted>
  <dcterms:created xsi:type="dcterms:W3CDTF">2010-12-15T07:52:14Z</dcterms:created>
  <dcterms:modified xsi:type="dcterms:W3CDTF">2020-11-17T10:56:27Z</dcterms:modified>
</cp:coreProperties>
</file>